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z\Desktop\Artigos e Congressos\Indústria Siderúrgica\"/>
    </mc:Choice>
  </mc:AlternateContent>
  <xr:revisionPtr revIDLastSave="0" documentId="13_ncr:1_{FB757E3D-4E11-45E8-A94E-AE5B8DDA8FB5}" xr6:coauthVersionLast="45" xr6:coauthVersionMax="45" xr10:uidLastSave="{00000000-0000-0000-0000-000000000000}"/>
  <bookViews>
    <workbookView xWindow="-120" yWindow="-120" windowWidth="20730" windowHeight="11760" xr2:uid="{599E084B-0489-4B0F-BDA9-10C2A4FE0326}"/>
  </bookViews>
  <sheets>
    <sheet name="Produçao" sheetId="1" r:id="rId1"/>
    <sheet name="CR10 e HHI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V24" i="2" l="1"/>
  <c r="BU16" i="2"/>
  <c r="BU17" i="2"/>
  <c r="BU18" i="2"/>
  <c r="BU19" i="2"/>
  <c r="BU20" i="2"/>
  <c r="BU21" i="2"/>
  <c r="BU22" i="2"/>
  <c r="BU23" i="2"/>
  <c r="BU24" i="2"/>
  <c r="BU15" i="2"/>
  <c r="BW12" i="2"/>
  <c r="BU12" i="2"/>
  <c r="BR24" i="2"/>
  <c r="BQ16" i="2"/>
  <c r="BQ17" i="2"/>
  <c r="BQ18" i="2"/>
  <c r="BQ19" i="2"/>
  <c r="BQ20" i="2"/>
  <c r="BQ21" i="2"/>
  <c r="BQ22" i="2"/>
  <c r="BQ23" i="2"/>
  <c r="BQ24" i="2"/>
  <c r="BQ15" i="2"/>
  <c r="BS12" i="2"/>
  <c r="BQ12" i="2"/>
  <c r="BN24" i="2"/>
  <c r="BM16" i="2"/>
  <c r="BM17" i="2"/>
  <c r="BM18" i="2"/>
  <c r="BM19" i="2"/>
  <c r="BM20" i="2"/>
  <c r="BM21" i="2"/>
  <c r="BM22" i="2"/>
  <c r="BM23" i="2"/>
  <c r="BM24" i="2"/>
  <c r="BM15" i="2"/>
  <c r="BO12" i="2"/>
  <c r="BM12" i="2"/>
  <c r="BJ24" i="2"/>
  <c r="BI16" i="2"/>
  <c r="BI17" i="2"/>
  <c r="BI18" i="2"/>
  <c r="BI19" i="2"/>
  <c r="BI20" i="2"/>
  <c r="BI21" i="2"/>
  <c r="BI22" i="2"/>
  <c r="BI23" i="2"/>
  <c r="BI24" i="2"/>
  <c r="BI15" i="2"/>
  <c r="BK12" i="2"/>
  <c r="BI12" i="2"/>
  <c r="BF24" i="2" l="1"/>
  <c r="BE16" i="2"/>
  <c r="BE17" i="2"/>
  <c r="BE18" i="2"/>
  <c r="BE19" i="2"/>
  <c r="BE20" i="2"/>
  <c r="BE21" i="2"/>
  <c r="BE22" i="2"/>
  <c r="BE23" i="2"/>
  <c r="BE24" i="2"/>
  <c r="BE15" i="2"/>
  <c r="BG12" i="2"/>
  <c r="BE12" i="2"/>
  <c r="BB24" i="2"/>
  <c r="BA16" i="2"/>
  <c r="BA17" i="2"/>
  <c r="BA18" i="2"/>
  <c r="BA19" i="2"/>
  <c r="BA20" i="2"/>
  <c r="BA21" i="2"/>
  <c r="BA22" i="2"/>
  <c r="BA23" i="2"/>
  <c r="BA24" i="2"/>
  <c r="BA15" i="2"/>
  <c r="BC12" i="2"/>
  <c r="BA12" i="2"/>
  <c r="AX24" i="2"/>
  <c r="AW16" i="2"/>
  <c r="AW17" i="2"/>
  <c r="AW18" i="2"/>
  <c r="AW19" i="2"/>
  <c r="AW20" i="2"/>
  <c r="AW21" i="2"/>
  <c r="AW22" i="2"/>
  <c r="AW23" i="2"/>
  <c r="AW24" i="2"/>
  <c r="AW15" i="2"/>
  <c r="AY12" i="2"/>
  <c r="AW12" i="2"/>
  <c r="AT24" i="2"/>
  <c r="AS16" i="2"/>
  <c r="AS17" i="2"/>
  <c r="AS18" i="2"/>
  <c r="AS19" i="2"/>
  <c r="AS20" i="2"/>
  <c r="AS21" i="2"/>
  <c r="AS22" i="2"/>
  <c r="AS23" i="2"/>
  <c r="AS24" i="2"/>
  <c r="AS15" i="2"/>
  <c r="AU12" i="2"/>
  <c r="AS12" i="2"/>
  <c r="AP24" i="2"/>
  <c r="AO16" i="2"/>
  <c r="AO17" i="2"/>
  <c r="AO18" i="2"/>
  <c r="AO19" i="2"/>
  <c r="AO20" i="2"/>
  <c r="AO21" i="2"/>
  <c r="AO22" i="2"/>
  <c r="AO23" i="2"/>
  <c r="AO24" i="2"/>
  <c r="AO15" i="2"/>
  <c r="AQ12" i="2"/>
  <c r="AO12" i="2"/>
  <c r="AL24" i="2"/>
  <c r="AK16" i="2"/>
  <c r="AK17" i="2"/>
  <c r="AK18" i="2"/>
  <c r="AK19" i="2"/>
  <c r="AK20" i="2"/>
  <c r="AK21" i="2"/>
  <c r="AK22" i="2"/>
  <c r="AK23" i="2"/>
  <c r="AK24" i="2"/>
  <c r="AK15" i="2"/>
  <c r="AM12" i="2"/>
  <c r="AK12" i="2"/>
  <c r="AH24" i="2"/>
  <c r="AG16" i="2"/>
  <c r="AG17" i="2"/>
  <c r="AG18" i="2"/>
  <c r="AG19" i="2"/>
  <c r="AG20" i="2"/>
  <c r="AG21" i="2"/>
  <c r="AG22" i="2"/>
  <c r="AG23" i="2"/>
  <c r="AG24" i="2"/>
  <c r="AG15" i="2"/>
  <c r="AI12" i="2"/>
  <c r="AG12" i="2"/>
  <c r="AD24" i="2"/>
  <c r="AC16" i="2"/>
  <c r="AC17" i="2"/>
  <c r="AC18" i="2"/>
  <c r="AC19" i="2"/>
  <c r="AC20" i="2"/>
  <c r="AC21" i="2"/>
  <c r="AC22" i="2"/>
  <c r="AC23" i="2"/>
  <c r="AC24" i="2"/>
  <c r="AC15" i="2"/>
  <c r="AE12" i="2"/>
  <c r="AC12" i="2"/>
  <c r="Z24" i="2"/>
  <c r="Y16" i="2"/>
  <c r="Y17" i="2"/>
  <c r="Y18" i="2"/>
  <c r="Y19" i="2"/>
  <c r="Y20" i="2"/>
  <c r="Y21" i="2"/>
  <c r="Y22" i="2"/>
  <c r="Y23" i="2"/>
  <c r="Y24" i="2"/>
  <c r="Y15" i="2"/>
  <c r="AA12" i="2"/>
  <c r="Y12" i="2"/>
  <c r="V24" i="2"/>
  <c r="U16" i="2"/>
  <c r="U17" i="2"/>
  <c r="U18" i="2"/>
  <c r="U19" i="2"/>
  <c r="U20" i="2"/>
  <c r="U21" i="2"/>
  <c r="U22" i="2"/>
  <c r="U23" i="2"/>
  <c r="U24" i="2"/>
  <c r="U15" i="2"/>
  <c r="W12" i="2"/>
  <c r="U12" i="2"/>
  <c r="R24" i="2"/>
  <c r="Q16" i="2"/>
  <c r="Q17" i="2"/>
  <c r="Q18" i="2"/>
  <c r="Q19" i="2"/>
  <c r="Q20" i="2"/>
  <c r="Q21" i="2"/>
  <c r="Q22" i="2"/>
  <c r="Q23" i="2"/>
  <c r="Q24" i="2"/>
  <c r="Q15" i="2"/>
  <c r="S12" i="2"/>
  <c r="Q12" i="2"/>
  <c r="N24" i="2"/>
  <c r="M16" i="2"/>
  <c r="M17" i="2"/>
  <c r="M18" i="2"/>
  <c r="M19" i="2"/>
  <c r="M20" i="2"/>
  <c r="M21" i="2"/>
  <c r="M22" i="2"/>
  <c r="M23" i="2"/>
  <c r="M24" i="2"/>
  <c r="M15" i="2"/>
  <c r="O12" i="2"/>
  <c r="M12" i="2"/>
  <c r="J24" i="2"/>
  <c r="I16" i="2"/>
  <c r="I17" i="2"/>
  <c r="I18" i="2"/>
  <c r="I19" i="2"/>
  <c r="I20" i="2"/>
  <c r="I21" i="2"/>
  <c r="I22" i="2"/>
  <c r="I23" i="2"/>
  <c r="I24" i="2"/>
  <c r="I15" i="2"/>
  <c r="F24" i="2"/>
  <c r="E24" i="2"/>
  <c r="E16" i="2"/>
  <c r="E17" i="2"/>
  <c r="E18" i="2"/>
  <c r="E19" i="2"/>
  <c r="E20" i="2"/>
  <c r="E21" i="2"/>
  <c r="E22" i="2"/>
  <c r="E23" i="2"/>
  <c r="E15" i="2"/>
  <c r="B24" i="2"/>
  <c r="A16" i="2"/>
  <c r="A17" i="2"/>
  <c r="A18" i="2"/>
  <c r="A19" i="2"/>
  <c r="A20" i="2"/>
  <c r="A21" i="2"/>
  <c r="A22" i="2"/>
  <c r="A23" i="2"/>
  <c r="A24" i="2"/>
  <c r="A15" i="2"/>
  <c r="K12" i="2"/>
  <c r="I12" i="2"/>
  <c r="G12" i="2"/>
  <c r="E12" i="2"/>
  <c r="C12" i="2"/>
  <c r="A12" i="2"/>
  <c r="C25" i="1" l="1"/>
  <c r="C24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P26" i="1"/>
  <c r="P27" i="1"/>
  <c r="P28" i="1"/>
  <c r="P25" i="1"/>
  <c r="Q4" i="1"/>
  <c r="Q3" i="1"/>
  <c r="Q2" i="1"/>
  <c r="P4" i="1"/>
  <c r="P3" i="1"/>
  <c r="P2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11" i="1"/>
  <c r="Q5" i="1"/>
  <c r="P5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" i="1"/>
</calcChain>
</file>

<file path=xl/sharedStrings.xml><?xml version="1.0" encoding="utf-8"?>
<sst xmlns="http://schemas.openxmlformats.org/spreadsheetml/2006/main" count="91" uniqueCount="34">
  <si>
    <t>Ano</t>
  </si>
  <si>
    <t>Mundo</t>
  </si>
  <si>
    <t>China</t>
  </si>
  <si>
    <t>Restante do Mundo</t>
  </si>
  <si>
    <t>Restante do mundo</t>
  </si>
  <si>
    <t>2015 a 2018</t>
  </si>
  <si>
    <t>2000 a 2005</t>
  </si>
  <si>
    <t>2005 a 2010</t>
  </si>
  <si>
    <t>2010 a 2015</t>
  </si>
  <si>
    <t>Crescimento no Periodo</t>
  </si>
  <si>
    <t>mundo</t>
  </si>
  <si>
    <t>CR10</t>
  </si>
  <si>
    <t>% ao quadrado</t>
  </si>
  <si>
    <t>HHI 2018</t>
  </si>
  <si>
    <t>HHI 2000</t>
  </si>
  <si>
    <t>HHI 2010</t>
  </si>
  <si>
    <t>HHI 2002</t>
  </si>
  <si>
    <t>HHI 2004</t>
  </si>
  <si>
    <t>HHI 2009</t>
  </si>
  <si>
    <t>HHI 2001</t>
  </si>
  <si>
    <t>HHI 2003</t>
  </si>
  <si>
    <t>HHI 2005</t>
  </si>
  <si>
    <t>HHI 2006</t>
  </si>
  <si>
    <t>HHI 2007</t>
  </si>
  <si>
    <t>HHI 2008</t>
  </si>
  <si>
    <t>HHI 2011</t>
  </si>
  <si>
    <t>HHI 2012</t>
  </si>
  <si>
    <t>HHI 2013</t>
  </si>
  <si>
    <t>HHI 2014</t>
  </si>
  <si>
    <t>HHI 2015</t>
  </si>
  <si>
    <t>HHI 2016</t>
  </si>
  <si>
    <t>HHI 2017</t>
  </si>
  <si>
    <t>HHI</t>
  </si>
  <si>
    <t>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</si>
</sst>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1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Produçao!$A$2:$A$20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Produçao!$B$2:$B$20</c:f>
              <c:numCache>
                <c:formatCode>General</c:formatCode>
                <c:ptCount val="19"/>
                <c:pt idx="0">
                  <c:v>850</c:v>
                </c:pt>
                <c:pt idx="1">
                  <c:v>852</c:v>
                </c:pt>
                <c:pt idx="2">
                  <c:v>905</c:v>
                </c:pt>
                <c:pt idx="3">
                  <c:v>971</c:v>
                </c:pt>
                <c:pt idx="4">
                  <c:v>1063</c:v>
                </c:pt>
                <c:pt idx="5">
                  <c:v>1148</c:v>
                </c:pt>
                <c:pt idx="6">
                  <c:v>1250</c:v>
                </c:pt>
                <c:pt idx="7">
                  <c:v>1348</c:v>
                </c:pt>
                <c:pt idx="8">
                  <c:v>1343</c:v>
                </c:pt>
                <c:pt idx="9">
                  <c:v>1239</c:v>
                </c:pt>
                <c:pt idx="10">
                  <c:v>1433</c:v>
                </c:pt>
                <c:pt idx="11">
                  <c:v>1538</c:v>
                </c:pt>
                <c:pt idx="12">
                  <c:v>1560</c:v>
                </c:pt>
                <c:pt idx="13">
                  <c:v>1650</c:v>
                </c:pt>
                <c:pt idx="14">
                  <c:v>1669</c:v>
                </c:pt>
                <c:pt idx="15">
                  <c:v>1620</c:v>
                </c:pt>
                <c:pt idx="16">
                  <c:v>1627</c:v>
                </c:pt>
                <c:pt idx="17">
                  <c:v>1730</c:v>
                </c:pt>
                <c:pt idx="18">
                  <c:v>1808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4-4CDF-9B10-A9870199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953056"/>
        <c:axId val="367947808"/>
      </c:lineChart>
      <c:catAx>
        <c:axId val="36795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7947808"/>
        <c:crosses val="autoZero"/>
        <c:auto val="1"/>
        <c:lblAlgn val="ctr"/>
        <c:lblOffset val="100"/>
        <c:noMultiLvlLbl val="0"/>
      </c:catAx>
      <c:valAx>
        <c:axId val="367947808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200"/>
                  <a:t>Milhões</a:t>
                </a:r>
                <a:r>
                  <a:rPr lang="pt-BR" sz="1200" baseline="0"/>
                  <a:t> de 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795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China</c:v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Produçao!$A$2:$A$20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Produçao!$D$2:$D$20</c:f>
              <c:numCache>
                <c:formatCode>General</c:formatCode>
                <c:ptCount val="19"/>
                <c:pt idx="0">
                  <c:v>127</c:v>
                </c:pt>
                <c:pt idx="1">
                  <c:v>151</c:v>
                </c:pt>
                <c:pt idx="2">
                  <c:v>182</c:v>
                </c:pt>
                <c:pt idx="3">
                  <c:v>222</c:v>
                </c:pt>
                <c:pt idx="4">
                  <c:v>281</c:v>
                </c:pt>
                <c:pt idx="5">
                  <c:v>356</c:v>
                </c:pt>
                <c:pt idx="6">
                  <c:v>423</c:v>
                </c:pt>
                <c:pt idx="7">
                  <c:v>495</c:v>
                </c:pt>
                <c:pt idx="8">
                  <c:v>500</c:v>
                </c:pt>
                <c:pt idx="9">
                  <c:v>574</c:v>
                </c:pt>
                <c:pt idx="10">
                  <c:v>637</c:v>
                </c:pt>
                <c:pt idx="11">
                  <c:v>702</c:v>
                </c:pt>
                <c:pt idx="12">
                  <c:v>731</c:v>
                </c:pt>
                <c:pt idx="13">
                  <c:v>822</c:v>
                </c:pt>
                <c:pt idx="14">
                  <c:v>823</c:v>
                </c:pt>
                <c:pt idx="15">
                  <c:v>804</c:v>
                </c:pt>
                <c:pt idx="16">
                  <c:v>808</c:v>
                </c:pt>
                <c:pt idx="17">
                  <c:v>871</c:v>
                </c:pt>
                <c:pt idx="18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3-4848-A16B-93DBE12FC67A}"/>
            </c:ext>
          </c:extLst>
        </c:ser>
        <c:ser>
          <c:idx val="1"/>
          <c:order val="1"/>
          <c:tx>
            <c:v>Restante do mundo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Produçao!$A$2:$A$20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Produçao!$C$2:$C$20</c:f>
              <c:numCache>
                <c:formatCode>General</c:formatCode>
                <c:ptCount val="19"/>
                <c:pt idx="0">
                  <c:v>723</c:v>
                </c:pt>
                <c:pt idx="1">
                  <c:v>701</c:v>
                </c:pt>
                <c:pt idx="2">
                  <c:v>723</c:v>
                </c:pt>
                <c:pt idx="3">
                  <c:v>749</c:v>
                </c:pt>
                <c:pt idx="4">
                  <c:v>782</c:v>
                </c:pt>
                <c:pt idx="5">
                  <c:v>792</c:v>
                </c:pt>
                <c:pt idx="6">
                  <c:v>827</c:v>
                </c:pt>
                <c:pt idx="7">
                  <c:v>853</c:v>
                </c:pt>
                <c:pt idx="8">
                  <c:v>843</c:v>
                </c:pt>
                <c:pt idx="9">
                  <c:v>665</c:v>
                </c:pt>
                <c:pt idx="10">
                  <c:v>796</c:v>
                </c:pt>
                <c:pt idx="11">
                  <c:v>836</c:v>
                </c:pt>
                <c:pt idx="12">
                  <c:v>829</c:v>
                </c:pt>
                <c:pt idx="13">
                  <c:v>828</c:v>
                </c:pt>
                <c:pt idx="14">
                  <c:v>846</c:v>
                </c:pt>
                <c:pt idx="15">
                  <c:v>816</c:v>
                </c:pt>
                <c:pt idx="16">
                  <c:v>819</c:v>
                </c:pt>
                <c:pt idx="17">
                  <c:v>859</c:v>
                </c:pt>
                <c:pt idx="18">
                  <c:v>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3-4848-A16B-93DBE12FC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8138920"/>
        <c:axId val="508139248"/>
        <c:axId val="0"/>
      </c:bar3DChart>
      <c:catAx>
        <c:axId val="508138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8139248"/>
        <c:crosses val="autoZero"/>
        <c:auto val="1"/>
        <c:lblAlgn val="ctr"/>
        <c:lblOffset val="100"/>
        <c:noMultiLvlLbl val="0"/>
      </c:catAx>
      <c:valAx>
        <c:axId val="50813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8138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HHI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'CR10 e HHI'!$A$27:$A$45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'CR10 e HHI'!$C$27:$C$45</c:f>
              <c:numCache>
                <c:formatCode>General</c:formatCode>
                <c:ptCount val="19"/>
                <c:pt idx="0">
                  <c:v>674</c:v>
                </c:pt>
                <c:pt idx="1">
                  <c:v>722</c:v>
                </c:pt>
                <c:pt idx="2">
                  <c:v>789</c:v>
                </c:pt>
                <c:pt idx="3">
                  <c:v>878</c:v>
                </c:pt>
                <c:pt idx="4">
                  <c:v>1009</c:v>
                </c:pt>
                <c:pt idx="5">
                  <c:v>1246</c:v>
                </c:pt>
                <c:pt idx="6">
                  <c:v>1393</c:v>
                </c:pt>
                <c:pt idx="7">
                  <c:v>1568</c:v>
                </c:pt>
                <c:pt idx="8">
                  <c:v>1636</c:v>
                </c:pt>
                <c:pt idx="9">
                  <c:v>2335</c:v>
                </c:pt>
                <c:pt idx="10">
                  <c:v>2164</c:v>
                </c:pt>
                <c:pt idx="11">
                  <c:v>2255</c:v>
                </c:pt>
                <c:pt idx="12">
                  <c:v>2365</c:v>
                </c:pt>
                <c:pt idx="13">
                  <c:v>2635</c:v>
                </c:pt>
                <c:pt idx="14">
                  <c:v>2582</c:v>
                </c:pt>
                <c:pt idx="15">
                  <c:v>2614</c:v>
                </c:pt>
                <c:pt idx="16">
                  <c:v>2619</c:v>
                </c:pt>
                <c:pt idx="17">
                  <c:v>2679</c:v>
                </c:pt>
                <c:pt idx="18">
                  <c:v>2773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6-4664-A8AB-5CB4EB87B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190984"/>
        <c:axId val="275189016"/>
      </c:lineChart>
      <c:lineChart>
        <c:grouping val="standard"/>
        <c:varyColors val="0"/>
        <c:ser>
          <c:idx val="0"/>
          <c:order val="0"/>
          <c:tx>
            <c:v>CR10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'CR10 e HHI'!$A$27:$A$45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'CR10 e HHI'!$B$27:$B$45</c:f>
              <c:numCache>
                <c:formatCode>0.0%</c:formatCode>
                <c:ptCount val="19"/>
                <c:pt idx="0">
                  <c:v>0.70399999999999996</c:v>
                </c:pt>
                <c:pt idx="1">
                  <c:v>0.71199999999999997</c:v>
                </c:pt>
                <c:pt idx="2">
                  <c:v>0.72</c:v>
                </c:pt>
                <c:pt idx="3">
                  <c:v>0.73</c:v>
                </c:pt>
                <c:pt idx="4">
                  <c:v>0.73699999999999999</c:v>
                </c:pt>
                <c:pt idx="5">
                  <c:v>0.75600000000000001</c:v>
                </c:pt>
                <c:pt idx="6">
                  <c:v>0.76600000000000001</c:v>
                </c:pt>
                <c:pt idx="7">
                  <c:v>0.77600000000000002</c:v>
                </c:pt>
                <c:pt idx="8">
                  <c:v>0.78100000000000003</c:v>
                </c:pt>
                <c:pt idx="9">
                  <c:v>0.81799999999999995</c:v>
                </c:pt>
                <c:pt idx="10">
                  <c:v>0.81200000000000006</c:v>
                </c:pt>
                <c:pt idx="11">
                  <c:v>0.81599999999999995</c:v>
                </c:pt>
                <c:pt idx="12">
                  <c:v>0.82599999999999996</c:v>
                </c:pt>
                <c:pt idx="13">
                  <c:v>0.83699999999999997</c:v>
                </c:pt>
                <c:pt idx="14">
                  <c:v>0.83199999999999996</c:v>
                </c:pt>
                <c:pt idx="15">
                  <c:v>0.83199999999999996</c:v>
                </c:pt>
                <c:pt idx="16">
                  <c:v>0.83299999999999996</c:v>
                </c:pt>
                <c:pt idx="17">
                  <c:v>0.83299999999999996</c:v>
                </c:pt>
                <c:pt idx="18">
                  <c:v>0.83499999999999996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6-4664-A8AB-5CB4EB87B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699000"/>
        <c:axId val="270701952"/>
      </c:lineChart>
      <c:dateAx>
        <c:axId val="275190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5189016"/>
        <c:crosses val="autoZero"/>
        <c:auto val="0"/>
        <c:lblOffset val="100"/>
        <c:baseTimeUnit val="days"/>
        <c:majorUnit val="2"/>
        <c:minorUnit val="1"/>
      </c:dateAx>
      <c:valAx>
        <c:axId val="275189016"/>
        <c:scaling>
          <c:orientation val="minMax"/>
          <c:max val="2800"/>
          <c:min val="4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5190984"/>
        <c:crosses val="autoZero"/>
        <c:crossBetween val="midCat"/>
        <c:majorUnit val="200"/>
      </c:valAx>
      <c:valAx>
        <c:axId val="270701952"/>
        <c:scaling>
          <c:orientation val="minMax"/>
          <c:min val="0.60000000000000009"/>
        </c:scaling>
        <c:delete val="1"/>
        <c:axPos val="r"/>
        <c:numFmt formatCode="0.0%" sourceLinked="1"/>
        <c:majorTickMark val="out"/>
        <c:minorTickMark val="none"/>
        <c:tickLblPos val="nextTo"/>
        <c:crossAx val="270699000"/>
        <c:crosses val="max"/>
        <c:crossBetween val="between"/>
      </c:valAx>
      <c:catAx>
        <c:axId val="270699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070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529166</xdr:colOff>
      <xdr:row>2</xdr:row>
      <xdr:rowOff>62441</xdr:rowOff>
    </xdr:from>
    <xdr:to>
      <xdr:col>13</xdr:col>
      <xdr:colOff>158749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A3002D-244D-47C4-AF15-C500D5335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10583</xdr:colOff>
      <xdr:row>19</xdr:row>
      <xdr:rowOff>20107</xdr:rowOff>
    </xdr:from>
    <xdr:to>
      <xdr:col>14</xdr:col>
      <xdr:colOff>79374</xdr:colOff>
      <xdr:row>36</xdr:row>
      <xdr:rowOff>137582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D3C2900-F594-4099-BEE8-D8F5A8B67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333374</xdr:colOff>
      <xdr:row>27</xdr:row>
      <xdr:rowOff>28575</xdr:rowOff>
    </xdr:from>
    <xdr:to>
      <xdr:col>15</xdr:col>
      <xdr:colOff>305496</xdr:colOff>
      <xdr:row>44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E158BF-D38D-4BE1-BEB1-D4950794A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0.07387</cdr:x>
      <cdr:y>0.40169</cdr:y>
    </cdr:from>
    <cdr:to>
      <cdr:x>0.94971</cdr:x>
      <cdr:y>0.69382</cdr:y>
    </cdr:to>
    <cdr:sp macro="" textlink="">
      <cdr:nvSpPr>
        <cdr:cNvPr id="9" name="Retângulo 8">
          <a:extLst xmlns:a="http://schemas.openxmlformats.org/drawingml/2006/main">
            <a:ext uri="{FF2B5EF4-FFF2-40B4-BE49-F238E27FC236}">
              <a16:creationId xmlns:a16="http://schemas.microsoft.com/office/drawing/2014/main" id="{9E4CE4E1-39D9-4C43-AACD-73884BE43F33}"/>
            </a:ext>
          </a:extLst>
        </cdr:cNvPr>
        <cdr:cNvSpPr/>
      </cdr:nvSpPr>
      <cdr:spPr>
        <a:xfrm xmlns:a="http://schemas.openxmlformats.org/drawingml/2006/main">
          <a:off x="403225" y="1362075"/>
          <a:ext cx="4780800" cy="990599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28000"/>
          </a:srgbClr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0.07387</cdr:x>
      <cdr:y>0.02809</cdr:y>
    </cdr:from>
    <cdr:to>
      <cdr:x>0.94971</cdr:x>
      <cdr:y>0.40262</cdr:y>
    </cdr:to>
    <cdr:sp macro="" textlink="">
      <cdr:nvSpPr>
        <cdr:cNvPr id="13" name="Retângulo 12">
          <a:extLst xmlns:a="http://schemas.openxmlformats.org/drawingml/2006/main">
            <a:ext uri="{FF2B5EF4-FFF2-40B4-BE49-F238E27FC236}">
              <a16:creationId xmlns:a16="http://schemas.microsoft.com/office/drawing/2014/main" id="{1C35714D-51EB-4FD5-A295-A0F5A5528B11}"/>
            </a:ext>
          </a:extLst>
        </cdr:cNvPr>
        <cdr:cNvSpPr/>
      </cdr:nvSpPr>
      <cdr:spPr>
        <a:xfrm xmlns:a="http://schemas.openxmlformats.org/drawingml/2006/main">
          <a:off x="403225" y="95250"/>
          <a:ext cx="4780800" cy="127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16000"/>
          </a:srgbClr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0.07329</cdr:x>
      <cdr:y>0.69101</cdr:y>
    </cdr:from>
    <cdr:to>
      <cdr:x>0.94927</cdr:x>
      <cdr:y>0.91292</cdr:y>
    </cdr:to>
    <cdr:sp macro="" textlink="">
      <cdr:nvSpPr>
        <cdr:cNvPr id="7" name="Retângulo 6">
          <a:extLst xmlns:a="http://schemas.openxmlformats.org/drawingml/2006/main">
            <a:ext uri="{FF2B5EF4-FFF2-40B4-BE49-F238E27FC236}">
              <a16:creationId xmlns:a16="http://schemas.microsoft.com/office/drawing/2014/main" id="{814B7D0B-5665-417F-BBB3-EFB097242FCE}"/>
            </a:ext>
          </a:extLst>
        </cdr:cNvPr>
        <cdr:cNvSpPr/>
      </cdr:nvSpPr>
      <cdr:spPr>
        <a:xfrm xmlns:a="http://schemas.openxmlformats.org/drawingml/2006/main">
          <a:off x="400051" y="2343150"/>
          <a:ext cx="4781549" cy="7524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  <a:alpha val="28000"/>
          </a:schemeClr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0.07503</cdr:x>
      <cdr:y>0.40169</cdr:y>
    </cdr:from>
    <cdr:to>
      <cdr:x>0.95088</cdr:x>
      <cdr:y>0.40169</cdr:y>
    </cdr:to>
    <cdr:cxnSp macro="">
      <cdr:nvCxnSpPr>
        <cdr:cNvPr id="3" name="Conector reto 2">
          <a:extLst xmlns:a="http://schemas.openxmlformats.org/drawingml/2006/main">
            <a:ext uri="{FF2B5EF4-FFF2-40B4-BE49-F238E27FC236}">
              <a16:creationId xmlns:a16="http://schemas.microsoft.com/office/drawing/2014/main" id="{7EE56A56-A218-4D00-B78C-C0E29FBAC8EA}"/>
            </a:ext>
          </a:extLst>
        </cdr:cNvPr>
        <cdr:cNvCxnSpPr/>
      </cdr:nvCxnSpPr>
      <cdr:spPr>
        <a:xfrm xmlns:a="http://schemas.openxmlformats.org/drawingml/2006/main">
          <a:off x="409576" y="1362075"/>
          <a:ext cx="478080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0.07736</cdr:x>
      <cdr:y>0.69476</cdr:y>
    </cdr:from>
    <cdr:to>
      <cdr:x>0.94578</cdr:x>
      <cdr:y>0.69476</cdr:y>
    </cdr:to>
    <cdr:cxnSp macro="">
      <cdr:nvCxnSpPr>
        <cdr:cNvPr id="4" name="Conector reto 3">
          <a:extLst xmlns:a="http://schemas.openxmlformats.org/drawingml/2006/main">
            <a:ext uri="{FF2B5EF4-FFF2-40B4-BE49-F238E27FC236}">
              <a16:creationId xmlns:a16="http://schemas.microsoft.com/office/drawing/2014/main" id="{E3E37ECF-A81A-4B95-B50B-ADDE6918C384}"/>
            </a:ext>
          </a:extLst>
        </cdr:cNvPr>
        <cdr:cNvCxnSpPr/>
      </cdr:nvCxnSpPr>
      <cdr:spPr>
        <a:xfrm xmlns:a="http://schemas.openxmlformats.org/drawingml/2006/main">
          <a:off x="422276" y="2355850"/>
          <a:ext cx="4740275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0.70975</cdr:x>
      <cdr:y>0.82865</cdr:y>
    </cdr:from>
    <cdr:to>
      <cdr:x>0.96614</cdr:x>
      <cdr:y>0.91573</cdr:y>
    </cdr:to>
    <cdr:sp macro="" textlink="">
      <cdr:nvSpPr>
        <cdr:cNvPr id="14" name="CaixaDeTexto 13">
          <a:extLst xmlns:a="http://schemas.openxmlformats.org/drawingml/2006/main">
            <a:ext uri="{FF2B5EF4-FFF2-40B4-BE49-F238E27FC236}">
              <a16:creationId xmlns:a16="http://schemas.microsoft.com/office/drawing/2014/main" id="{C07E3D1F-0FF4-46BF-A371-D3164AD668F8}"/>
            </a:ext>
          </a:extLst>
        </cdr:cNvPr>
        <cdr:cNvSpPr txBox="1"/>
      </cdr:nvSpPr>
      <cdr:spPr>
        <a:xfrm xmlns:a="http://schemas.openxmlformats.org/drawingml/2006/main">
          <a:off x="3874198" y="2809875"/>
          <a:ext cx="1399479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 b="1" baseline="0">
              <a:solidFill>
                <a:schemeClr val="accent1">
                  <a:lumMod val="50000"/>
                </a:schemeClr>
              </a:solidFill>
            </a:rPr>
            <a:t>Concentração baixa</a:t>
          </a:r>
          <a:endParaRPr lang="pt-BR" sz="1100" b="1">
            <a:solidFill>
              <a:schemeClr val="accent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0.7051</cdr:x>
      <cdr:y>0.60487</cdr:y>
    </cdr:from>
    <cdr:to>
      <cdr:x>0.96148</cdr:x>
      <cdr:y>0.69195</cdr:y>
    </cdr:to>
    <cdr:sp macro="" textlink="">
      <cdr:nvSpPr>
        <cdr:cNvPr id="15" name="CaixaDeTexto 1">
          <a:extLst xmlns:a="http://schemas.openxmlformats.org/drawingml/2006/main">
            <a:ext uri="{FF2B5EF4-FFF2-40B4-BE49-F238E27FC236}">
              <a16:creationId xmlns:a16="http://schemas.microsoft.com/office/drawing/2014/main" id="{CBC15FFC-57DD-4E21-B2A6-25D573DE2DD1}"/>
            </a:ext>
          </a:extLst>
        </cdr:cNvPr>
        <cdr:cNvSpPr txBox="1"/>
      </cdr:nvSpPr>
      <cdr:spPr>
        <a:xfrm xmlns:a="http://schemas.openxmlformats.org/drawingml/2006/main">
          <a:off x="3848797" y="2051050"/>
          <a:ext cx="1399479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 b="1" baseline="0">
              <a:solidFill>
                <a:schemeClr val="accent4">
                  <a:lumMod val="50000"/>
                </a:schemeClr>
              </a:solidFill>
            </a:rPr>
            <a:t>Concentração média</a:t>
          </a:r>
          <a:endParaRPr lang="pt-BR" sz="1100" b="1">
            <a:solidFill>
              <a:schemeClr val="accent4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0.71033</cdr:x>
      <cdr:y>0.30993</cdr:y>
    </cdr:from>
    <cdr:to>
      <cdr:x>0.96672</cdr:x>
      <cdr:y>0.397</cdr:y>
    </cdr:to>
    <cdr:sp macro="" textlink="">
      <cdr:nvSpPr>
        <cdr:cNvPr id="16" name="CaixaDeTexto 1">
          <a:extLst xmlns:a="http://schemas.openxmlformats.org/drawingml/2006/main">
            <a:ext uri="{FF2B5EF4-FFF2-40B4-BE49-F238E27FC236}">
              <a16:creationId xmlns:a16="http://schemas.microsoft.com/office/drawing/2014/main" id="{6B4177F3-936A-4652-9638-CB52AB756F43}"/>
            </a:ext>
          </a:extLst>
        </cdr:cNvPr>
        <cdr:cNvSpPr txBox="1"/>
      </cdr:nvSpPr>
      <cdr:spPr>
        <a:xfrm xmlns:a="http://schemas.openxmlformats.org/drawingml/2006/main">
          <a:off x="3877372" y="1050925"/>
          <a:ext cx="1399479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 b="1" baseline="0">
              <a:solidFill>
                <a:srgbClr val="FF0000"/>
              </a:solidFill>
            </a:rPr>
            <a:t>Concentração alta</a:t>
          </a:r>
          <a:endParaRPr lang="pt-BR" sz="1100" b="1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7CEF-6F53-436A-8242-17744017A376}">
  <dimension ref="A1:Q28"/>
  <sheetViews>
    <sheetView tabSelected="1" topLeftCell="A13" zoomScale="90" zoomScaleNormal="90" workbookViewId="0">
      <selection activeCell="C26" sqref="C26"/>
    </sheetView>
  </sheetViews>
  <sheetFormatPr defaultRowHeight="15" x14ac:dyDescent="0.25"/>
  <cols>
    <col min="3" max="3" width="21.5703125" customWidth="1"/>
    <col min="15" max="15" width="22.7109375" bestFit="1" customWidth="1"/>
    <col min="17" max="17" width="18.5703125" bestFit="1" customWidth="1"/>
  </cols>
  <sheetData>
    <row r="1" spans="1:17" x14ac:dyDescent="0.25">
      <c r="A1" t="s">
        <v>0</v>
      </c>
      <c r="B1" t="s">
        <v>1</v>
      </c>
      <c r="C1" t="s">
        <v>3</v>
      </c>
      <c r="D1" t="s">
        <v>2</v>
      </c>
      <c r="O1" t="s">
        <v>9</v>
      </c>
      <c r="P1" t="s">
        <v>2</v>
      </c>
      <c r="Q1" t="s">
        <v>4</v>
      </c>
    </row>
    <row r="2" spans="1:17" x14ac:dyDescent="0.25">
      <c r="A2">
        <v>2000</v>
      </c>
      <c r="B2">
        <v>850</v>
      </c>
      <c r="C2">
        <f>B2-D2</f>
        <v>723</v>
      </c>
      <c r="D2">
        <v>127</v>
      </c>
      <c r="O2" t="s">
        <v>6</v>
      </c>
      <c r="P2" s="1">
        <f>((D7/D2)^(1/5)-1)*100</f>
        <v>22.89359686723822</v>
      </c>
      <c r="Q2" s="1">
        <f>((C7/C2)^(1/5)-1)*100</f>
        <v>1.8397622721176621</v>
      </c>
    </row>
    <row r="3" spans="1:17" x14ac:dyDescent="0.25">
      <c r="A3">
        <v>2001</v>
      </c>
      <c r="B3">
        <v>852</v>
      </c>
      <c r="C3">
        <f t="shared" ref="C3:C20" si="0">B3-D3</f>
        <v>701</v>
      </c>
      <c r="D3">
        <v>151</v>
      </c>
      <c r="O3" t="s">
        <v>7</v>
      </c>
      <c r="P3" s="1">
        <f>((D12/D7)^(1/5)-1)*100</f>
        <v>12.340896906798937</v>
      </c>
      <c r="Q3" s="1">
        <f>((C12/C7)^(1/5)-1)*100</f>
        <v>0.1008066563882748</v>
      </c>
    </row>
    <row r="4" spans="1:17" x14ac:dyDescent="0.25">
      <c r="A4">
        <v>2002</v>
      </c>
      <c r="B4">
        <v>905</v>
      </c>
      <c r="C4">
        <f t="shared" si="0"/>
        <v>723</v>
      </c>
      <c r="D4">
        <v>182</v>
      </c>
      <c r="O4" t="s">
        <v>8</v>
      </c>
      <c r="P4" s="1">
        <f>((D17/D12)^(1/5)-1)*100</f>
        <v>4.7667141861176709</v>
      </c>
      <c r="Q4" s="1">
        <f>((C17/C12)^(1/5)-1)*100</f>
        <v>0.49753700762826814</v>
      </c>
    </row>
    <row r="5" spans="1:17" x14ac:dyDescent="0.25">
      <c r="A5">
        <v>2003</v>
      </c>
      <c r="B5">
        <v>971</v>
      </c>
      <c r="C5">
        <f t="shared" si="0"/>
        <v>749</v>
      </c>
      <c r="D5">
        <v>222</v>
      </c>
      <c r="O5" t="s">
        <v>5</v>
      </c>
      <c r="P5" s="1">
        <f>((D20/D17)^(1/3)-1)*100</f>
        <v>4.8972193254430696</v>
      </c>
      <c r="Q5" s="1">
        <f>((C20/C17)^(1/3)-1)*100</f>
        <v>2.5488602286219297</v>
      </c>
    </row>
    <row r="6" spans="1:17" x14ac:dyDescent="0.25">
      <c r="A6">
        <v>2004</v>
      </c>
      <c r="B6">
        <v>1063</v>
      </c>
      <c r="C6">
        <f t="shared" si="0"/>
        <v>782</v>
      </c>
      <c r="D6">
        <v>281</v>
      </c>
    </row>
    <row r="7" spans="1:17" x14ac:dyDescent="0.25">
      <c r="A7">
        <v>2005</v>
      </c>
      <c r="B7">
        <v>1148</v>
      </c>
      <c r="C7">
        <f t="shared" si="0"/>
        <v>792</v>
      </c>
      <c r="D7">
        <v>356</v>
      </c>
    </row>
    <row r="8" spans="1:17" x14ac:dyDescent="0.25">
      <c r="A8">
        <v>2006</v>
      </c>
      <c r="B8">
        <v>1250</v>
      </c>
      <c r="C8">
        <f t="shared" si="0"/>
        <v>827</v>
      </c>
      <c r="D8">
        <v>423</v>
      </c>
    </row>
    <row r="9" spans="1:17" x14ac:dyDescent="0.25">
      <c r="A9">
        <v>2007</v>
      </c>
      <c r="B9">
        <v>1348</v>
      </c>
      <c r="C9">
        <f t="shared" si="0"/>
        <v>853</v>
      </c>
      <c r="D9">
        <v>495</v>
      </c>
    </row>
    <row r="10" spans="1:17" x14ac:dyDescent="0.25">
      <c r="A10">
        <v>2008</v>
      </c>
      <c r="B10">
        <v>1343</v>
      </c>
      <c r="C10">
        <f t="shared" si="0"/>
        <v>843</v>
      </c>
      <c r="D10">
        <v>500</v>
      </c>
    </row>
    <row r="11" spans="1:17" x14ac:dyDescent="0.25">
      <c r="A11">
        <v>2009</v>
      </c>
      <c r="B11">
        <v>1239</v>
      </c>
      <c r="C11">
        <f t="shared" si="0"/>
        <v>665</v>
      </c>
      <c r="D11">
        <v>574</v>
      </c>
      <c r="O11" s="2">
        <f>(C3-C2)/C2</f>
        <v>-3.0428769017980636E-2</v>
      </c>
      <c r="P11" s="2">
        <f>(D3-D2)/D2</f>
        <v>0.1889763779527559</v>
      </c>
    </row>
    <row r="12" spans="1:17" x14ac:dyDescent="0.25">
      <c r="A12">
        <v>2010</v>
      </c>
      <c r="B12">
        <v>1433</v>
      </c>
      <c r="C12">
        <f t="shared" si="0"/>
        <v>796</v>
      </c>
      <c r="D12">
        <v>637</v>
      </c>
      <c r="O12" s="2">
        <f t="shared" ref="O12:P28" si="1">(C4-C3)/C3</f>
        <v>3.1383737517831668E-2</v>
      </c>
      <c r="P12" s="2">
        <f t="shared" si="1"/>
        <v>0.20529801324503311</v>
      </c>
    </row>
    <row r="13" spans="1:17" x14ac:dyDescent="0.25">
      <c r="A13">
        <v>2011</v>
      </c>
      <c r="B13">
        <v>1538</v>
      </c>
      <c r="C13">
        <f t="shared" si="0"/>
        <v>836</v>
      </c>
      <c r="D13">
        <v>702</v>
      </c>
      <c r="O13" s="2">
        <f t="shared" si="1"/>
        <v>3.5961272475795295E-2</v>
      </c>
      <c r="P13" s="2">
        <f t="shared" si="1"/>
        <v>0.21978021978021978</v>
      </c>
    </row>
    <row r="14" spans="1:17" x14ac:dyDescent="0.25">
      <c r="A14">
        <v>2012</v>
      </c>
      <c r="B14">
        <v>1560</v>
      </c>
      <c r="C14">
        <f t="shared" si="0"/>
        <v>829</v>
      </c>
      <c r="D14">
        <v>731</v>
      </c>
      <c r="O14" s="2">
        <f t="shared" si="1"/>
        <v>4.4058744993324434E-2</v>
      </c>
      <c r="P14" s="2">
        <f t="shared" si="1"/>
        <v>0.26576576576576577</v>
      </c>
    </row>
    <row r="15" spans="1:17" x14ac:dyDescent="0.25">
      <c r="A15">
        <v>2013</v>
      </c>
      <c r="B15">
        <v>1650</v>
      </c>
      <c r="C15">
        <f t="shared" si="0"/>
        <v>828</v>
      </c>
      <c r="D15">
        <v>822</v>
      </c>
      <c r="O15" s="2">
        <f t="shared" si="1"/>
        <v>1.278772378516624E-2</v>
      </c>
      <c r="P15" s="2">
        <f t="shared" si="1"/>
        <v>0.2669039145907473</v>
      </c>
    </row>
    <row r="16" spans="1:17" x14ac:dyDescent="0.25">
      <c r="A16">
        <v>2014</v>
      </c>
      <c r="B16">
        <v>1669</v>
      </c>
      <c r="C16">
        <f t="shared" si="0"/>
        <v>846</v>
      </c>
      <c r="D16">
        <v>823</v>
      </c>
      <c r="O16" s="2">
        <f t="shared" si="1"/>
        <v>4.4191919191919192E-2</v>
      </c>
      <c r="P16" s="2">
        <f t="shared" si="1"/>
        <v>0.18820224719101122</v>
      </c>
    </row>
    <row r="17" spans="1:16" x14ac:dyDescent="0.25">
      <c r="A17">
        <v>2015</v>
      </c>
      <c r="B17">
        <v>1620</v>
      </c>
      <c r="C17">
        <f t="shared" si="0"/>
        <v>816</v>
      </c>
      <c r="D17">
        <v>804</v>
      </c>
      <c r="O17" s="2">
        <f t="shared" si="1"/>
        <v>3.143893591293833E-2</v>
      </c>
      <c r="P17" s="2">
        <f t="shared" si="1"/>
        <v>0.1702127659574468</v>
      </c>
    </row>
    <row r="18" spans="1:16" x14ac:dyDescent="0.25">
      <c r="A18">
        <v>2016</v>
      </c>
      <c r="B18">
        <v>1627</v>
      </c>
      <c r="C18">
        <f t="shared" si="0"/>
        <v>819</v>
      </c>
      <c r="D18">
        <v>808</v>
      </c>
      <c r="O18" s="2">
        <f t="shared" si="1"/>
        <v>-1.1723329425556858E-2</v>
      </c>
      <c r="P18" s="2">
        <f t="shared" si="1"/>
        <v>1.0101010101010102E-2</v>
      </c>
    </row>
    <row r="19" spans="1:16" x14ac:dyDescent="0.25">
      <c r="A19">
        <v>2017</v>
      </c>
      <c r="B19">
        <v>1730</v>
      </c>
      <c r="C19">
        <f t="shared" si="0"/>
        <v>859</v>
      </c>
      <c r="D19">
        <v>871</v>
      </c>
      <c r="O19" s="2">
        <f t="shared" si="1"/>
        <v>-0.21115065243179121</v>
      </c>
      <c r="P19" s="2">
        <f t="shared" si="1"/>
        <v>0.14799999999999999</v>
      </c>
    </row>
    <row r="20" spans="1:16" x14ac:dyDescent="0.25">
      <c r="A20">
        <v>2018</v>
      </c>
      <c r="B20">
        <v>1808</v>
      </c>
      <c r="C20">
        <f t="shared" si="0"/>
        <v>880</v>
      </c>
      <c r="D20">
        <v>928</v>
      </c>
      <c r="O20" s="2">
        <f t="shared" si="1"/>
        <v>0.19699248120300752</v>
      </c>
      <c r="P20" s="2">
        <f t="shared" si="1"/>
        <v>0.10975609756097561</v>
      </c>
    </row>
    <row r="21" spans="1:16" x14ac:dyDescent="0.25">
      <c r="O21" s="2">
        <f t="shared" si="1"/>
        <v>5.0251256281407038E-2</v>
      </c>
      <c r="P21" s="2">
        <f t="shared" si="1"/>
        <v>0.10204081632653061</v>
      </c>
    </row>
    <row r="22" spans="1:16" x14ac:dyDescent="0.25">
      <c r="O22" s="2">
        <f t="shared" si="1"/>
        <v>-8.3732057416267946E-3</v>
      </c>
      <c r="P22" s="2">
        <f t="shared" si="1"/>
        <v>4.1310541310541307E-2</v>
      </c>
    </row>
    <row r="23" spans="1:16" x14ac:dyDescent="0.25">
      <c r="O23" s="2">
        <f t="shared" si="1"/>
        <v>-1.2062726176115801E-3</v>
      </c>
      <c r="P23" s="2">
        <f t="shared" si="1"/>
        <v>0.12448700410396717</v>
      </c>
    </row>
    <row r="24" spans="1:16" x14ac:dyDescent="0.25">
      <c r="C24">
        <f>28/850</f>
        <v>3.2941176470588238E-2</v>
      </c>
      <c r="O24" s="2">
        <f t="shared" si="1"/>
        <v>2.1739130434782608E-2</v>
      </c>
      <c r="P24" s="2">
        <f t="shared" si="1"/>
        <v>1.2165450121654502E-3</v>
      </c>
    </row>
    <row r="25" spans="1:16" x14ac:dyDescent="0.25">
      <c r="C25">
        <f>35/1808</f>
        <v>1.9358407079646017E-2</v>
      </c>
      <c r="O25" s="2">
        <f>(C17-C16)/C16</f>
        <v>-3.5460992907801421E-2</v>
      </c>
      <c r="P25" s="2">
        <f>(D17-D16)/D16</f>
        <v>-2.3086269744835967E-2</v>
      </c>
    </row>
    <row r="26" spans="1:16" x14ac:dyDescent="0.25">
      <c r="O26" s="2">
        <f t="shared" si="1"/>
        <v>3.6764705882352941E-3</v>
      </c>
      <c r="P26" s="2">
        <f t="shared" si="1"/>
        <v>4.9751243781094526E-3</v>
      </c>
    </row>
    <row r="27" spans="1:16" x14ac:dyDescent="0.25">
      <c r="O27" s="2">
        <f t="shared" si="1"/>
        <v>4.884004884004884E-2</v>
      </c>
      <c r="P27" s="2">
        <f t="shared" si="1"/>
        <v>7.797029702970297E-2</v>
      </c>
    </row>
    <row r="28" spans="1:16" x14ac:dyDescent="0.25">
      <c r="O28" s="2">
        <f t="shared" si="1"/>
        <v>2.4447031431897557E-2</v>
      </c>
      <c r="P28" s="2">
        <f t="shared" si="1"/>
        <v>6.5442020665901268E-2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FC65D-724E-41B8-B5A0-CACBA4349AF4}">
  <dimension ref="A1:BW45"/>
  <sheetViews>
    <sheetView workbookViewId="0">
      <selection activeCell="Q28" sqref="Q28"/>
    </sheetView>
  </sheetViews>
  <sheetFormatPr defaultRowHeight="15" x14ac:dyDescent="0.25"/>
  <sheetData>
    <row r="1" spans="1:75" x14ac:dyDescent="0.25">
      <c r="A1">
        <v>2018</v>
      </c>
      <c r="E1">
        <v>2000</v>
      </c>
      <c r="I1">
        <v>2010</v>
      </c>
      <c r="M1">
        <v>2002</v>
      </c>
      <c r="Q1">
        <v>2004</v>
      </c>
      <c r="U1">
        <v>2009</v>
      </c>
      <c r="Y1">
        <v>2001</v>
      </c>
      <c r="AC1">
        <v>2003</v>
      </c>
      <c r="AG1">
        <v>2005</v>
      </c>
      <c r="AK1">
        <v>2006</v>
      </c>
      <c r="AO1">
        <v>2007</v>
      </c>
      <c r="AS1">
        <v>2008</v>
      </c>
      <c r="AW1">
        <v>2011</v>
      </c>
      <c r="BA1">
        <v>2012</v>
      </c>
      <c r="BE1">
        <v>2013</v>
      </c>
      <c r="BI1">
        <v>2014</v>
      </c>
      <c r="BM1">
        <v>2015</v>
      </c>
      <c r="BQ1">
        <v>2016</v>
      </c>
      <c r="BU1">
        <v>2017</v>
      </c>
    </row>
    <row r="2" spans="1:75" x14ac:dyDescent="0.25">
      <c r="A2">
        <v>928</v>
      </c>
      <c r="E2">
        <v>127</v>
      </c>
      <c r="I2">
        <v>637</v>
      </c>
      <c r="M2">
        <v>182</v>
      </c>
      <c r="Q2">
        <v>281</v>
      </c>
      <c r="U2">
        <v>574</v>
      </c>
      <c r="Y2">
        <v>151</v>
      </c>
      <c r="AC2">
        <v>222</v>
      </c>
      <c r="AG2">
        <v>356</v>
      </c>
      <c r="AK2">
        <v>423</v>
      </c>
      <c r="AO2">
        <v>495</v>
      </c>
      <c r="AS2">
        <v>500</v>
      </c>
      <c r="AW2">
        <v>702</v>
      </c>
      <c r="BA2">
        <v>731</v>
      </c>
      <c r="BE2">
        <v>822</v>
      </c>
      <c r="BI2">
        <v>823</v>
      </c>
      <c r="BM2">
        <v>804</v>
      </c>
      <c r="BQ2">
        <v>808</v>
      </c>
      <c r="BU2">
        <v>871</v>
      </c>
    </row>
    <row r="3" spans="1:75" x14ac:dyDescent="0.25">
      <c r="A3">
        <v>107</v>
      </c>
      <c r="E3">
        <v>106</v>
      </c>
      <c r="I3">
        <v>110</v>
      </c>
      <c r="M3">
        <v>108</v>
      </c>
      <c r="Q3">
        <v>113</v>
      </c>
      <c r="U3">
        <v>87</v>
      </c>
      <c r="Y3">
        <v>103</v>
      </c>
      <c r="AC3">
        <v>111</v>
      </c>
      <c r="AG3">
        <v>113</v>
      </c>
      <c r="AK3">
        <v>116</v>
      </c>
      <c r="AO3">
        <v>120</v>
      </c>
      <c r="AS3">
        <v>119</v>
      </c>
      <c r="AW3">
        <v>108</v>
      </c>
      <c r="BA3">
        <v>107</v>
      </c>
      <c r="BE3">
        <v>111</v>
      </c>
      <c r="BI3">
        <v>111</v>
      </c>
      <c r="BM3">
        <v>105</v>
      </c>
      <c r="BQ3">
        <v>105</v>
      </c>
      <c r="BU3">
        <v>105</v>
      </c>
    </row>
    <row r="4" spans="1:75" x14ac:dyDescent="0.25">
      <c r="A4">
        <v>104</v>
      </c>
      <c r="E4">
        <v>102</v>
      </c>
      <c r="I4">
        <v>81</v>
      </c>
      <c r="M4">
        <v>92</v>
      </c>
      <c r="Q4">
        <v>100</v>
      </c>
      <c r="U4">
        <v>58</v>
      </c>
      <c r="Y4">
        <v>90</v>
      </c>
      <c r="AC4">
        <v>94</v>
      </c>
      <c r="AG4">
        <v>95</v>
      </c>
      <c r="AK4">
        <v>99</v>
      </c>
      <c r="AO4">
        <v>98</v>
      </c>
      <c r="AS4">
        <v>91</v>
      </c>
      <c r="AW4">
        <v>86</v>
      </c>
      <c r="BA4">
        <v>89</v>
      </c>
      <c r="BE4">
        <v>87</v>
      </c>
      <c r="BI4">
        <v>88</v>
      </c>
      <c r="BM4">
        <v>89</v>
      </c>
      <c r="BQ4">
        <v>96</v>
      </c>
      <c r="BU4">
        <v>102</v>
      </c>
    </row>
    <row r="5" spans="1:75" x14ac:dyDescent="0.25">
      <c r="A5">
        <v>87</v>
      </c>
      <c r="E5">
        <v>59</v>
      </c>
      <c r="I5">
        <v>68</v>
      </c>
      <c r="M5">
        <v>60</v>
      </c>
      <c r="Q5">
        <v>66</v>
      </c>
      <c r="U5">
        <v>64</v>
      </c>
      <c r="Y5">
        <v>59</v>
      </c>
      <c r="AC5">
        <v>61</v>
      </c>
      <c r="AG5">
        <v>66</v>
      </c>
      <c r="AK5">
        <v>71</v>
      </c>
      <c r="AO5">
        <v>72</v>
      </c>
      <c r="AS5">
        <v>68</v>
      </c>
      <c r="AW5">
        <v>73</v>
      </c>
      <c r="BA5">
        <v>77</v>
      </c>
      <c r="BE5">
        <v>81</v>
      </c>
      <c r="BI5">
        <v>87</v>
      </c>
      <c r="BM5">
        <v>79</v>
      </c>
      <c r="BQ5">
        <v>78</v>
      </c>
      <c r="BU5">
        <v>82</v>
      </c>
    </row>
    <row r="6" spans="1:75" x14ac:dyDescent="0.25">
      <c r="A6">
        <v>73</v>
      </c>
      <c r="E6">
        <v>46</v>
      </c>
      <c r="I6">
        <v>67</v>
      </c>
      <c r="M6">
        <v>45</v>
      </c>
      <c r="Q6">
        <v>47</v>
      </c>
      <c r="U6">
        <v>60</v>
      </c>
      <c r="Y6">
        <v>44</v>
      </c>
      <c r="AC6">
        <v>47</v>
      </c>
      <c r="AG6">
        <v>48</v>
      </c>
      <c r="AK6">
        <v>50</v>
      </c>
      <c r="AO6">
        <v>53</v>
      </c>
      <c r="AS6">
        <v>58</v>
      </c>
      <c r="AW6">
        <v>69</v>
      </c>
      <c r="BA6">
        <v>70</v>
      </c>
      <c r="BE6">
        <v>69</v>
      </c>
      <c r="BI6">
        <v>72</v>
      </c>
      <c r="BM6">
        <v>71</v>
      </c>
      <c r="BQ6">
        <v>70</v>
      </c>
      <c r="BU6">
        <v>71</v>
      </c>
    </row>
    <row r="7" spans="1:75" x14ac:dyDescent="0.25">
      <c r="A7">
        <v>72</v>
      </c>
      <c r="E7">
        <v>43</v>
      </c>
      <c r="I7">
        <v>59</v>
      </c>
      <c r="M7">
        <v>45</v>
      </c>
      <c r="Q7">
        <v>46</v>
      </c>
      <c r="U7">
        <v>49</v>
      </c>
      <c r="Y7">
        <v>45</v>
      </c>
      <c r="AC7">
        <v>45</v>
      </c>
      <c r="AG7">
        <v>44</v>
      </c>
      <c r="AK7">
        <v>49</v>
      </c>
      <c r="AO7">
        <v>52</v>
      </c>
      <c r="AS7">
        <v>54</v>
      </c>
      <c r="AW7">
        <v>68</v>
      </c>
      <c r="BA7">
        <v>69</v>
      </c>
      <c r="BE7">
        <v>66</v>
      </c>
      <c r="BI7">
        <v>71</v>
      </c>
      <c r="BM7">
        <v>70</v>
      </c>
      <c r="BQ7">
        <v>69</v>
      </c>
      <c r="BU7">
        <v>71</v>
      </c>
    </row>
    <row r="8" spans="1:75" x14ac:dyDescent="0.25">
      <c r="A8">
        <v>42</v>
      </c>
      <c r="E8">
        <v>32</v>
      </c>
      <c r="I8">
        <v>44</v>
      </c>
      <c r="M8">
        <v>34</v>
      </c>
      <c r="Q8">
        <v>39</v>
      </c>
      <c r="U8">
        <v>33</v>
      </c>
      <c r="Y8">
        <v>33</v>
      </c>
      <c r="AC8">
        <v>37</v>
      </c>
      <c r="AG8">
        <v>41</v>
      </c>
      <c r="AK8">
        <v>47</v>
      </c>
      <c r="AO8">
        <v>49</v>
      </c>
      <c r="AS8">
        <v>46</v>
      </c>
      <c r="AW8">
        <v>44</v>
      </c>
      <c r="BA8">
        <v>43</v>
      </c>
      <c r="BE8">
        <v>43</v>
      </c>
      <c r="BI8">
        <v>43</v>
      </c>
      <c r="BM8">
        <v>43</v>
      </c>
      <c r="BQ8">
        <v>42</v>
      </c>
      <c r="BU8">
        <v>43</v>
      </c>
    </row>
    <row r="9" spans="1:75" x14ac:dyDescent="0.25">
      <c r="A9">
        <v>37</v>
      </c>
      <c r="E9">
        <v>28</v>
      </c>
      <c r="I9">
        <v>33</v>
      </c>
      <c r="M9">
        <v>30</v>
      </c>
      <c r="Q9">
        <v>33</v>
      </c>
      <c r="U9">
        <v>30</v>
      </c>
      <c r="Y9">
        <v>27</v>
      </c>
      <c r="AC9">
        <v>32</v>
      </c>
      <c r="AG9">
        <v>39</v>
      </c>
      <c r="AK9">
        <v>41</v>
      </c>
      <c r="AO9">
        <v>43</v>
      </c>
      <c r="AS9">
        <v>37</v>
      </c>
      <c r="AW9">
        <v>35</v>
      </c>
      <c r="BA9">
        <v>36</v>
      </c>
      <c r="BE9">
        <v>35</v>
      </c>
      <c r="BI9">
        <v>34</v>
      </c>
      <c r="BM9">
        <v>31</v>
      </c>
      <c r="BQ9">
        <v>33</v>
      </c>
      <c r="BU9">
        <v>38</v>
      </c>
    </row>
    <row r="10" spans="1:75" x14ac:dyDescent="0.25">
      <c r="A10">
        <v>35</v>
      </c>
      <c r="E10">
        <v>27</v>
      </c>
      <c r="I10">
        <v>33</v>
      </c>
      <c r="M10">
        <v>29</v>
      </c>
      <c r="Q10">
        <v>33</v>
      </c>
      <c r="U10">
        <v>27</v>
      </c>
      <c r="Y10">
        <v>27</v>
      </c>
      <c r="AC10">
        <v>31</v>
      </c>
      <c r="AG10">
        <v>32</v>
      </c>
      <c r="AK10">
        <v>31</v>
      </c>
      <c r="AO10">
        <v>34</v>
      </c>
      <c r="AS10">
        <v>34</v>
      </c>
      <c r="AW10">
        <v>35</v>
      </c>
      <c r="BA10">
        <v>34</v>
      </c>
      <c r="BE10">
        <v>34</v>
      </c>
      <c r="BI10">
        <v>34</v>
      </c>
      <c r="BM10">
        <v>33</v>
      </c>
      <c r="BQ10">
        <v>31</v>
      </c>
      <c r="BU10">
        <v>34</v>
      </c>
    </row>
    <row r="11" spans="1:75" x14ac:dyDescent="0.25">
      <c r="A11">
        <v>25</v>
      </c>
      <c r="B11" t="s">
        <v>10</v>
      </c>
      <c r="C11" t="s">
        <v>11</v>
      </c>
      <c r="E11">
        <v>27</v>
      </c>
      <c r="F11" t="s">
        <v>10</v>
      </c>
      <c r="G11" t="s">
        <v>11</v>
      </c>
      <c r="I11">
        <v>29</v>
      </c>
      <c r="J11" t="s">
        <v>10</v>
      </c>
      <c r="K11" t="s">
        <v>11</v>
      </c>
      <c r="M11">
        <v>26</v>
      </c>
      <c r="N11" t="s">
        <v>10</v>
      </c>
      <c r="O11" t="s">
        <v>11</v>
      </c>
      <c r="Q11">
        <v>28</v>
      </c>
      <c r="R11" t="s">
        <v>10</v>
      </c>
      <c r="S11" t="s">
        <v>11</v>
      </c>
      <c r="U11">
        <v>25</v>
      </c>
      <c r="V11" t="s">
        <v>10</v>
      </c>
      <c r="W11" t="s">
        <v>11</v>
      </c>
      <c r="Y11">
        <v>26</v>
      </c>
      <c r="Z11" t="s">
        <v>10</v>
      </c>
      <c r="AA11" t="s">
        <v>11</v>
      </c>
      <c r="AC11">
        <v>27</v>
      </c>
      <c r="AD11" t="s">
        <v>10</v>
      </c>
      <c r="AE11" t="s">
        <v>11</v>
      </c>
      <c r="AG11">
        <v>29</v>
      </c>
      <c r="AH11" t="s">
        <v>10</v>
      </c>
      <c r="AI11" t="s">
        <v>11</v>
      </c>
      <c r="AK11">
        <v>31</v>
      </c>
      <c r="AL11" t="s">
        <v>10</v>
      </c>
      <c r="AM11" t="s">
        <v>11</v>
      </c>
      <c r="AO11">
        <v>32</v>
      </c>
      <c r="AP11" t="s">
        <v>10</v>
      </c>
      <c r="AQ11" t="s">
        <v>11</v>
      </c>
      <c r="AS11">
        <v>31</v>
      </c>
      <c r="AT11" t="s">
        <v>10</v>
      </c>
      <c r="AU11" t="s">
        <v>11</v>
      </c>
      <c r="AW11">
        <v>34</v>
      </c>
      <c r="AX11" t="s">
        <v>10</v>
      </c>
      <c r="AY11" t="s">
        <v>11</v>
      </c>
      <c r="BA11">
        <v>33</v>
      </c>
      <c r="BB11" t="s">
        <v>10</v>
      </c>
      <c r="BC11" t="s">
        <v>11</v>
      </c>
      <c r="BE11">
        <v>33</v>
      </c>
      <c r="BF11" t="s">
        <v>10</v>
      </c>
      <c r="BG11" t="s">
        <v>11</v>
      </c>
      <c r="BI11">
        <v>27</v>
      </c>
      <c r="BJ11" t="s">
        <v>10</v>
      </c>
      <c r="BK11" t="s">
        <v>11</v>
      </c>
      <c r="BM11">
        <v>23</v>
      </c>
      <c r="BN11" t="s">
        <v>10</v>
      </c>
      <c r="BO11" t="s">
        <v>11</v>
      </c>
      <c r="BQ11">
        <v>24</v>
      </c>
      <c r="BR11" t="s">
        <v>10</v>
      </c>
      <c r="BS11" t="s">
        <v>11</v>
      </c>
      <c r="BU11">
        <v>24</v>
      </c>
      <c r="BV11" t="s">
        <v>10</v>
      </c>
      <c r="BW11" t="s">
        <v>11</v>
      </c>
    </row>
    <row r="12" spans="1:75" x14ac:dyDescent="0.25">
      <c r="A12">
        <f>SUM(A2:A11)</f>
        <v>1510</v>
      </c>
      <c r="B12">
        <v>1808</v>
      </c>
      <c r="C12" s="2">
        <f>A12/B12</f>
        <v>0.83517699115044253</v>
      </c>
      <c r="E12">
        <f>SUM(E2:E11)</f>
        <v>597</v>
      </c>
      <c r="F12">
        <v>848</v>
      </c>
      <c r="G12" s="2">
        <f>E12/F12</f>
        <v>0.70400943396226412</v>
      </c>
      <c r="I12">
        <f>SUM(I2:I11)</f>
        <v>1161</v>
      </c>
      <c r="J12">
        <v>1429</v>
      </c>
      <c r="K12" s="2">
        <f>I12/J12</f>
        <v>0.81245626312106367</v>
      </c>
      <c r="M12">
        <f>SUM(M2:M11)</f>
        <v>651</v>
      </c>
      <c r="N12">
        <v>904</v>
      </c>
      <c r="O12" s="2">
        <f>M12/N12</f>
        <v>0.72013274336283184</v>
      </c>
      <c r="Q12">
        <f>SUM(Q2:Q11)</f>
        <v>786</v>
      </c>
      <c r="R12">
        <v>1067</v>
      </c>
      <c r="S12" s="2">
        <f>Q12/R12</f>
        <v>0.7366447985004686</v>
      </c>
      <c r="U12">
        <f>SUM(U2:U11)</f>
        <v>1007</v>
      </c>
      <c r="V12">
        <v>1231</v>
      </c>
      <c r="W12" s="2">
        <f>U12/V12</f>
        <v>0.81803411860276198</v>
      </c>
      <c r="Y12">
        <f>SUM(Y2:Y11)</f>
        <v>605</v>
      </c>
      <c r="Z12">
        <v>850</v>
      </c>
      <c r="AA12" s="2">
        <f>Y12/Z12</f>
        <v>0.71176470588235297</v>
      </c>
      <c r="AC12">
        <f>SUM(AC2:AC11)</f>
        <v>707</v>
      </c>
      <c r="AD12">
        <v>969</v>
      </c>
      <c r="AE12" s="2">
        <f>AC12/AD12</f>
        <v>0.72961816305469551</v>
      </c>
      <c r="AG12">
        <f>SUM(AG2:AG11)</f>
        <v>863</v>
      </c>
      <c r="AH12">
        <v>1141</v>
      </c>
      <c r="AI12" s="2">
        <f>AG12/AH12</f>
        <v>0.75635407537248023</v>
      </c>
      <c r="AK12">
        <f>SUM(AK2:AK11)</f>
        <v>958</v>
      </c>
      <c r="AL12">
        <v>1251</v>
      </c>
      <c r="AM12" s="2">
        <f>AK12/AL12</f>
        <v>0.76578737010391684</v>
      </c>
      <c r="AO12">
        <f>SUM(AO2:AO11)</f>
        <v>1048</v>
      </c>
      <c r="AP12">
        <v>1351</v>
      </c>
      <c r="AQ12" s="2">
        <f>AO12/AP12</f>
        <v>0.77572168763878613</v>
      </c>
      <c r="AS12">
        <f>SUM(AS2:AS11)</f>
        <v>1038</v>
      </c>
      <c r="AT12">
        <v>1329</v>
      </c>
      <c r="AU12" s="2">
        <f>AS12/AT12</f>
        <v>0.78103837471783299</v>
      </c>
      <c r="AW12">
        <f>SUM(AW2:AW11)</f>
        <v>1254</v>
      </c>
      <c r="AX12">
        <v>1536</v>
      </c>
      <c r="AY12" s="2">
        <f>AW12/AX12</f>
        <v>0.81640625</v>
      </c>
      <c r="BA12">
        <f>SUM(BA2:BA11)</f>
        <v>1289</v>
      </c>
      <c r="BB12">
        <v>1559</v>
      </c>
      <c r="BC12" s="2">
        <f>BA12/BB12</f>
        <v>0.82681205901218735</v>
      </c>
      <c r="BE12">
        <f>SUM(BE2:BE11)</f>
        <v>1381</v>
      </c>
      <c r="BF12">
        <v>1649</v>
      </c>
      <c r="BG12" s="2">
        <f>BE12/BF12</f>
        <v>0.83747725894481506</v>
      </c>
      <c r="BI12">
        <f>SUM(BI2:BI11)</f>
        <v>1390</v>
      </c>
      <c r="BJ12">
        <v>1670</v>
      </c>
      <c r="BK12" s="2">
        <f>BI12/BJ12</f>
        <v>0.83233532934131738</v>
      </c>
      <c r="BM12">
        <f>SUM(BM2:BM11)</f>
        <v>1348</v>
      </c>
      <c r="BN12">
        <v>1620</v>
      </c>
      <c r="BO12" s="2">
        <f>BM12/BN12</f>
        <v>0.83209876543209882</v>
      </c>
      <c r="BQ12">
        <f>SUM(BQ2:BQ11)</f>
        <v>1356</v>
      </c>
      <c r="BR12">
        <v>1627</v>
      </c>
      <c r="BS12" s="2">
        <f>BQ12/BR12</f>
        <v>0.83343577135832825</v>
      </c>
      <c r="BU12">
        <f>SUM(BU2:BU11)</f>
        <v>1441</v>
      </c>
      <c r="BV12">
        <v>1730</v>
      </c>
      <c r="BW12" s="2">
        <f>BU12/BV12</f>
        <v>0.83294797687861266</v>
      </c>
    </row>
    <row r="14" spans="1:75" x14ac:dyDescent="0.25">
      <c r="A14" s="5" t="s">
        <v>12</v>
      </c>
      <c r="B14" s="5"/>
      <c r="E14" s="5" t="s">
        <v>12</v>
      </c>
      <c r="F14" s="5"/>
      <c r="I14" s="5" t="s">
        <v>12</v>
      </c>
      <c r="J14" s="5"/>
      <c r="M14" s="5" t="s">
        <v>12</v>
      </c>
      <c r="N14" s="5"/>
      <c r="Q14" s="5" t="s">
        <v>12</v>
      </c>
      <c r="R14" s="5"/>
      <c r="U14" s="5" t="s">
        <v>12</v>
      </c>
      <c r="V14" s="5"/>
      <c r="Y14" s="5" t="s">
        <v>12</v>
      </c>
      <c r="Z14" s="5"/>
      <c r="AC14" s="5" t="s">
        <v>12</v>
      </c>
      <c r="AD14" s="5"/>
      <c r="AG14" s="5" t="s">
        <v>12</v>
      </c>
      <c r="AH14" s="5"/>
      <c r="AK14" s="5" t="s">
        <v>12</v>
      </c>
      <c r="AL14" s="5"/>
      <c r="AO14" s="5" t="s">
        <v>12</v>
      </c>
      <c r="AP14" s="5"/>
      <c r="AS14" s="5" t="s">
        <v>12</v>
      </c>
      <c r="AT14" s="5"/>
      <c r="AW14" s="5" t="s">
        <v>12</v>
      </c>
      <c r="AX14" s="5"/>
      <c r="BA14" s="5" t="s">
        <v>12</v>
      </c>
      <c r="BB14" s="5"/>
      <c r="BE14" s="5" t="s">
        <v>12</v>
      </c>
      <c r="BF14" s="5"/>
      <c r="BI14" s="5" t="s">
        <v>12</v>
      </c>
      <c r="BJ14" s="5"/>
      <c r="BM14" s="5" t="s">
        <v>12</v>
      </c>
      <c r="BN14" s="5"/>
      <c r="BQ14" s="5" t="s">
        <v>12</v>
      </c>
      <c r="BR14" s="5"/>
      <c r="BU14" s="5" t="s">
        <v>12</v>
      </c>
      <c r="BV14" s="5"/>
    </row>
    <row r="15" spans="1:75" x14ac:dyDescent="0.25">
      <c r="A15">
        <f>((A2/$B$12)*100)^2</f>
        <v>2634.5054428694498</v>
      </c>
      <c r="E15">
        <f>((E2/$F$12)*100)^2</f>
        <v>224.29300907796372</v>
      </c>
      <c r="I15">
        <f>((I2/$J$12)*100)^2</f>
        <v>1987.0756757577342</v>
      </c>
      <c r="M15">
        <f>((M2/$N$12)*100)^2</f>
        <v>405.32735531365034</v>
      </c>
      <c r="Q15">
        <f>((Q2/$R$12)*100)^2</f>
        <v>693.55962156858789</v>
      </c>
      <c r="U15">
        <f>((U2/$V$12)*100)^2</f>
        <v>2174.2409894407992</v>
      </c>
      <c r="Y15">
        <f>((Y2/$Z$12)*100)^2</f>
        <v>315.5847750865052</v>
      </c>
      <c r="AC15">
        <f>((AC2/$AD$12)*100)^2</f>
        <v>524.87803007792661</v>
      </c>
      <c r="AG15">
        <f>((AG2/$AH$12)*100)^2</f>
        <v>973.48375158712656</v>
      </c>
      <c r="AK15">
        <f>((AK2/$AL$12)*100)^2</f>
        <v>1143.3155633766369</v>
      </c>
      <c r="AO15">
        <f>((AO2/$AP$12)*100)^2</f>
        <v>1342.4548857906607</v>
      </c>
      <c r="AS15">
        <f>((AS2/$AT$12)*100)^2</f>
        <v>1415.4353794301003</v>
      </c>
      <c r="AW15">
        <f>((AW2/$AX$12)*100)^2</f>
        <v>2088.775634765625</v>
      </c>
      <c r="BA15">
        <f>((BA2/$BB$12)*100)^2</f>
        <v>2198.5812684814236</v>
      </c>
      <c r="BE15">
        <f>((BE2/$BF$12)*100)^2</f>
        <v>2484.8622812362896</v>
      </c>
      <c r="BI15">
        <f>((BI2/$BJ$12)*100)^2</f>
        <v>2428.6600451791028</v>
      </c>
      <c r="BM15">
        <f>((BM2/$BN$12)*100)^2</f>
        <v>2463.1001371742109</v>
      </c>
      <c r="BQ15">
        <f>((BQ2/$BR$12)*100)^2</f>
        <v>2466.3097264999178</v>
      </c>
      <c r="BU15">
        <f>((BU2/$BV$12)*100)^2</f>
        <v>2534.8023655985839</v>
      </c>
    </row>
    <row r="16" spans="1:75" x14ac:dyDescent="0.25">
      <c r="A16">
        <f t="shared" ref="A16:A24" si="0">((A3/$B$12)*100)^2</f>
        <v>35.024399913853863</v>
      </c>
      <c r="E16">
        <f t="shared" ref="E16:E23" si="1">((E3/$F$12)*100)^2</f>
        <v>156.25</v>
      </c>
      <c r="I16">
        <f t="shared" ref="I16:I24" si="2">((I3/$J$12)*100)^2</f>
        <v>59.254442001899086</v>
      </c>
      <c r="M16">
        <f t="shared" ref="M16:M24" si="3">((M3/$N$12)*100)^2</f>
        <v>142.72848304487431</v>
      </c>
      <c r="Q16">
        <f t="shared" ref="Q16:Q24" si="4">((Q3/$R$12)*100)^2</f>
        <v>112.15742971605344</v>
      </c>
      <c r="U16">
        <f t="shared" ref="U16:U24" si="5">((U3/$V$12)*100)^2</f>
        <v>49.948494121202806</v>
      </c>
      <c r="Y16">
        <f t="shared" ref="Y16:Y24" si="6">((Y3/$Z$12)*100)^2</f>
        <v>146.83737024221452</v>
      </c>
      <c r="AC16">
        <f t="shared" ref="AC16:AC24" si="7">((AC3/$AD$12)*100)^2</f>
        <v>131.21950751948165</v>
      </c>
      <c r="AG16">
        <f t="shared" ref="AG16:AG24" si="8">((AG3/$AH$12)*100)^2</f>
        <v>98.081161027774442</v>
      </c>
      <c r="AK16">
        <f t="shared" ref="AK16:AK24" si="9">((AK3/$AL$12)*100)^2</f>
        <v>85.980775731133718</v>
      </c>
      <c r="AO16">
        <f t="shared" ref="AO16:AO24" si="10">((AO3/$AP$12)*100)^2</f>
        <v>78.895420285217924</v>
      </c>
      <c r="AS16">
        <f t="shared" ref="AS16:AS24" si="11">((AS3/$AT$12)*100)^2</f>
        <v>80.175921632438587</v>
      </c>
      <c r="AW16">
        <f t="shared" ref="AW16:AW24" si="12">((AW3/$AX$12)*100)^2</f>
        <v>49.4384765625</v>
      </c>
      <c r="BA16">
        <f t="shared" ref="BA16:BA24" si="13">((BA3/$BB$12)*100)^2</f>
        <v>47.105902082756451</v>
      </c>
      <c r="BE16">
        <f t="shared" ref="BE16:BE24" si="14">((BE3/$BF$12)*100)^2</f>
        <v>45.311104254521823</v>
      </c>
      <c r="BI16">
        <f t="shared" ref="BI16:BI24" si="15">((BI3/$BJ$12)*100)^2</f>
        <v>44.178708451360741</v>
      </c>
      <c r="BM16">
        <f t="shared" ref="BM16:BM24" si="16">((BM3/$BN$12)*100)^2</f>
        <v>42.009602194787377</v>
      </c>
      <c r="BQ16">
        <f t="shared" ref="BQ16:BQ24" si="17">((BQ3/$BR$12)*100)^2</f>
        <v>41.648895841494699</v>
      </c>
      <c r="BU16">
        <f t="shared" ref="BU16:BU24" si="18">((BU3/$BV$12)*100)^2</f>
        <v>36.837181329145643</v>
      </c>
    </row>
    <row r="17" spans="1:74" x14ac:dyDescent="0.25">
      <c r="A17">
        <f t="shared" si="0"/>
        <v>33.087947372542871</v>
      </c>
      <c r="E17">
        <f t="shared" si="1"/>
        <v>144.68004627981489</v>
      </c>
      <c r="I17">
        <f t="shared" si="2"/>
        <v>32.129619336732219</v>
      </c>
      <c r="M17">
        <f t="shared" si="3"/>
        <v>103.57114887618454</v>
      </c>
      <c r="Q17">
        <f t="shared" si="4"/>
        <v>87.835719097856909</v>
      </c>
      <c r="U17">
        <f t="shared" si="5"/>
        <v>22.199330720534586</v>
      </c>
      <c r="Y17">
        <f t="shared" si="6"/>
        <v>112.11072664359861</v>
      </c>
      <c r="AC17">
        <f t="shared" si="7"/>
        <v>94.104014969737847</v>
      </c>
      <c r="AG17">
        <f t="shared" si="8"/>
        <v>69.322772204218353</v>
      </c>
      <c r="AK17">
        <f t="shared" si="9"/>
        <v>62.626158066352666</v>
      </c>
      <c r="AO17">
        <f t="shared" si="10"/>
        <v>52.618862251335592</v>
      </c>
      <c r="AS17">
        <f t="shared" si="11"/>
        <v>46.884881508242636</v>
      </c>
      <c r="AW17">
        <f t="shared" si="12"/>
        <v>31.348334418402786</v>
      </c>
      <c r="BA17">
        <f t="shared" si="13"/>
        <v>32.590256825706518</v>
      </c>
      <c r="BE17">
        <f t="shared" si="14"/>
        <v>27.835382525969944</v>
      </c>
      <c r="BI17">
        <f t="shared" si="15"/>
        <v>27.76722005091613</v>
      </c>
      <c r="BM17">
        <f t="shared" si="16"/>
        <v>30.182136869379661</v>
      </c>
      <c r="BQ17">
        <f t="shared" si="17"/>
        <v>34.815077013624951</v>
      </c>
      <c r="BU17">
        <f t="shared" si="18"/>
        <v>34.762270707340697</v>
      </c>
    </row>
    <row r="18" spans="1:74" x14ac:dyDescent="0.25">
      <c r="A18">
        <f t="shared" si="0"/>
        <v>23.154832993969769</v>
      </c>
      <c r="E18">
        <f t="shared" si="1"/>
        <v>48.407462620149516</v>
      </c>
      <c r="I18">
        <f t="shared" si="2"/>
        <v>22.644011555105898</v>
      </c>
      <c r="M18">
        <f t="shared" si="3"/>
        <v>44.052000939776036</v>
      </c>
      <c r="Q18">
        <f t="shared" si="4"/>
        <v>38.261239239026466</v>
      </c>
      <c r="U18">
        <f t="shared" si="5"/>
        <v>27.029862851162196</v>
      </c>
      <c r="Y18">
        <f t="shared" si="6"/>
        <v>48.179930795847753</v>
      </c>
      <c r="AC18">
        <f t="shared" si="7"/>
        <v>39.628908974920158</v>
      </c>
      <c r="AG18">
        <f t="shared" si="8"/>
        <v>33.459279304329655</v>
      </c>
      <c r="AK18">
        <f t="shared" si="9"/>
        <v>32.210842037800617</v>
      </c>
      <c r="AO18">
        <f t="shared" si="10"/>
        <v>28.402351302678447</v>
      </c>
      <c r="AS18">
        <f t="shared" si="11"/>
        <v>26.179892777939141</v>
      </c>
      <c r="AW18">
        <f t="shared" si="12"/>
        <v>22.587246365017357</v>
      </c>
      <c r="BA18">
        <f t="shared" si="13"/>
        <v>24.394348279208927</v>
      </c>
      <c r="BE18">
        <f t="shared" si="14"/>
        <v>24.128411250216519</v>
      </c>
      <c r="BI18">
        <f t="shared" si="15"/>
        <v>27.139732511025858</v>
      </c>
      <c r="BM18">
        <f t="shared" si="16"/>
        <v>23.780673677793015</v>
      </c>
      <c r="BQ18">
        <f t="shared" si="17"/>
        <v>22.983390684775845</v>
      </c>
      <c r="BU18">
        <f t="shared" si="18"/>
        <v>22.466504059607736</v>
      </c>
    </row>
    <row r="19" spans="1:74" x14ac:dyDescent="0.25">
      <c r="A19">
        <f t="shared" si="0"/>
        <v>16.302299514449054</v>
      </c>
      <c r="E19">
        <f t="shared" si="1"/>
        <v>29.425507297970807</v>
      </c>
      <c r="I19">
        <f t="shared" si="2"/>
        <v>21.982908276572314</v>
      </c>
      <c r="M19">
        <f t="shared" si="3"/>
        <v>24.779250528624015</v>
      </c>
      <c r="Q19">
        <f t="shared" si="4"/>
        <v>19.402910348716592</v>
      </c>
      <c r="U19">
        <f t="shared" si="5"/>
        <v>23.756715396529273</v>
      </c>
      <c r="Y19">
        <f t="shared" si="6"/>
        <v>26.795847750865054</v>
      </c>
      <c r="AC19">
        <f t="shared" si="7"/>
        <v>23.526003742434462</v>
      </c>
      <c r="AG19">
        <f t="shared" si="8"/>
        <v>17.697470045265273</v>
      </c>
      <c r="AK19">
        <f t="shared" si="9"/>
        <v>15.974430687264734</v>
      </c>
      <c r="AO19">
        <f t="shared" si="10"/>
        <v>15.390085804248407</v>
      </c>
      <c r="AS19">
        <f t="shared" si="11"/>
        <v>19.046098465611429</v>
      </c>
      <c r="AW19">
        <f t="shared" si="12"/>
        <v>20.17974853515625</v>
      </c>
      <c r="BA19">
        <f t="shared" si="13"/>
        <v>20.160618412569359</v>
      </c>
      <c r="BE19">
        <f t="shared" si="14"/>
        <v>17.508819686371101</v>
      </c>
      <c r="BI19">
        <f t="shared" si="15"/>
        <v>18.587973753092619</v>
      </c>
      <c r="BM19">
        <f t="shared" si="16"/>
        <v>19.208199969516841</v>
      </c>
      <c r="BQ19">
        <f t="shared" si="17"/>
        <v>18.510620373997643</v>
      </c>
      <c r="BU19">
        <f t="shared" si="18"/>
        <v>16.843195562832033</v>
      </c>
    </row>
    <row r="20" spans="1:74" x14ac:dyDescent="0.25">
      <c r="A20">
        <f t="shared" si="0"/>
        <v>15.858720338319367</v>
      </c>
      <c r="E20">
        <f t="shared" si="1"/>
        <v>25.712553399786401</v>
      </c>
      <c r="I20">
        <f t="shared" si="2"/>
        <v>17.046670463521544</v>
      </c>
      <c r="M20">
        <f t="shared" si="3"/>
        <v>24.779250528624015</v>
      </c>
      <c r="Q20">
        <f t="shared" si="4"/>
        <v>18.586038161106522</v>
      </c>
      <c r="U20">
        <f t="shared" si="5"/>
        <v>15.844409351962996</v>
      </c>
      <c r="Y20">
        <f t="shared" si="6"/>
        <v>28.027681660899653</v>
      </c>
      <c r="AC20">
        <f t="shared" si="7"/>
        <v>21.566390936364773</v>
      </c>
      <c r="AG20">
        <f t="shared" si="8"/>
        <v>14.87079080192429</v>
      </c>
      <c r="AK20">
        <f t="shared" si="9"/>
        <v>15.341843232049053</v>
      </c>
      <c r="AO20">
        <f t="shared" si="10"/>
        <v>14.81480669800203</v>
      </c>
      <c r="AS20">
        <f t="shared" si="11"/>
        <v>16.509638265672692</v>
      </c>
      <c r="AW20">
        <f t="shared" si="12"/>
        <v>19.599066840277782</v>
      </c>
      <c r="BA20">
        <f t="shared" si="13"/>
        <v>19.588715155559743</v>
      </c>
      <c r="BE20">
        <f t="shared" si="14"/>
        <v>16.019411584505889</v>
      </c>
      <c r="BI20">
        <f t="shared" si="15"/>
        <v>18.075226791925132</v>
      </c>
      <c r="BM20">
        <f t="shared" si="16"/>
        <v>18.670934308794386</v>
      </c>
      <c r="BQ20">
        <f t="shared" si="17"/>
        <v>17.985523183796488</v>
      </c>
      <c r="BU20">
        <f t="shared" si="18"/>
        <v>16.843195562832033</v>
      </c>
    </row>
    <row r="21" spans="1:74" x14ac:dyDescent="0.25">
      <c r="A21">
        <f t="shared" si="0"/>
        <v>5.3963701151225631</v>
      </c>
      <c r="E21">
        <f t="shared" si="1"/>
        <v>14.239943040227839</v>
      </c>
      <c r="I21">
        <f t="shared" si="2"/>
        <v>9.4807107203038523</v>
      </c>
      <c r="M21">
        <f t="shared" si="3"/>
        <v>14.145586968439192</v>
      </c>
      <c r="Q21">
        <f t="shared" si="4"/>
        <v>13.359812874784032</v>
      </c>
      <c r="U21">
        <f t="shared" si="5"/>
        <v>7.1864064074501055</v>
      </c>
      <c r="Y21">
        <f t="shared" si="6"/>
        <v>15.072664359861594</v>
      </c>
      <c r="AC21">
        <f t="shared" si="7"/>
        <v>14.579945279942404</v>
      </c>
      <c r="AG21">
        <f t="shared" si="8"/>
        <v>12.912086434935299</v>
      </c>
      <c r="AK21">
        <f t="shared" si="9"/>
        <v>14.11500695526712</v>
      </c>
      <c r="AO21">
        <f t="shared" si="10"/>
        <v>13.154715562833898</v>
      </c>
      <c r="AS21">
        <f t="shared" si="11"/>
        <v>11.98024505149637</v>
      </c>
      <c r="AW21">
        <f t="shared" si="12"/>
        <v>8.2058376736111089</v>
      </c>
      <c r="BA21">
        <f t="shared" si="13"/>
        <v>7.6075476418042367</v>
      </c>
      <c r="BE21">
        <f t="shared" si="14"/>
        <v>6.7997915564167561</v>
      </c>
      <c r="BI21">
        <f t="shared" si="15"/>
        <v>6.6298540643264374</v>
      </c>
      <c r="BM21">
        <f t="shared" si="16"/>
        <v>7.0454199055022109</v>
      </c>
      <c r="BQ21">
        <f t="shared" si="17"/>
        <v>6.66382333463915</v>
      </c>
      <c r="BU21">
        <f t="shared" si="18"/>
        <v>6.17795449229844</v>
      </c>
    </row>
    <row r="22" spans="1:74" x14ac:dyDescent="0.25">
      <c r="A22">
        <f t="shared" si="0"/>
        <v>4.1879992560106505</v>
      </c>
      <c r="E22">
        <f t="shared" si="1"/>
        <v>10.902456390174439</v>
      </c>
      <c r="I22">
        <f t="shared" si="2"/>
        <v>5.3328997801709184</v>
      </c>
      <c r="M22">
        <f t="shared" si="3"/>
        <v>11.013000234944009</v>
      </c>
      <c r="Q22">
        <f t="shared" si="4"/>
        <v>9.5653098097566165</v>
      </c>
      <c r="U22">
        <f t="shared" si="5"/>
        <v>5.9391788491323183</v>
      </c>
      <c r="Y22">
        <f t="shared" si="6"/>
        <v>10.089965397923875</v>
      </c>
      <c r="AC22">
        <f t="shared" si="7"/>
        <v>10.905671268561738</v>
      </c>
      <c r="AG22">
        <f t="shared" si="8"/>
        <v>11.683095459569655</v>
      </c>
      <c r="AK22">
        <f t="shared" si="9"/>
        <v>10.741207194116807</v>
      </c>
      <c r="AO22">
        <f t="shared" si="10"/>
        <v>10.130391118567214</v>
      </c>
      <c r="AS22">
        <f t="shared" si="11"/>
        <v>7.7509241377592293</v>
      </c>
      <c r="AW22">
        <f t="shared" si="12"/>
        <v>5.1922268337673598</v>
      </c>
      <c r="BA22">
        <f t="shared" si="13"/>
        <v>5.3322778495285501</v>
      </c>
      <c r="BE22">
        <f t="shared" si="14"/>
        <v>4.5049998142836811</v>
      </c>
      <c r="BI22">
        <f t="shared" si="15"/>
        <v>4.1450034063609307</v>
      </c>
      <c r="BM22">
        <f t="shared" si="16"/>
        <v>3.6617893613778389</v>
      </c>
      <c r="BQ22">
        <f t="shared" si="17"/>
        <v>4.1138909361802911</v>
      </c>
      <c r="BU22">
        <f t="shared" si="18"/>
        <v>4.8247519128604361</v>
      </c>
    </row>
    <row r="23" spans="1:74" x14ac:dyDescent="0.25">
      <c r="A23">
        <f t="shared" si="0"/>
        <v>3.7474792466128899</v>
      </c>
      <c r="B23" t="s">
        <v>13</v>
      </c>
      <c r="E23">
        <f t="shared" si="1"/>
        <v>10.137615699537204</v>
      </c>
      <c r="F23" t="s">
        <v>14</v>
      </c>
      <c r="I23">
        <f t="shared" si="2"/>
        <v>5.3328997801709184</v>
      </c>
      <c r="J23" t="s">
        <v>15</v>
      </c>
      <c r="M23">
        <f t="shared" si="3"/>
        <v>10.291036886208788</v>
      </c>
      <c r="N23" t="s">
        <v>16</v>
      </c>
      <c r="Q23">
        <f t="shared" si="4"/>
        <v>9.5653098097566165</v>
      </c>
      <c r="R23" t="s">
        <v>17</v>
      </c>
      <c r="U23">
        <f t="shared" si="5"/>
        <v>4.8107348677971782</v>
      </c>
      <c r="V23" t="s">
        <v>18</v>
      </c>
      <c r="Y23">
        <f t="shared" si="6"/>
        <v>10.089965397923875</v>
      </c>
      <c r="Z23" t="s">
        <v>19</v>
      </c>
      <c r="AC23">
        <f t="shared" si="7"/>
        <v>10.234716883874835</v>
      </c>
      <c r="AD23" t="s">
        <v>20</v>
      </c>
      <c r="AG23">
        <f t="shared" si="8"/>
        <v>7.8655422423401227</v>
      </c>
      <c r="AH23" t="s">
        <v>21</v>
      </c>
      <c r="AK23">
        <f t="shared" si="9"/>
        <v>6.1405711561845644</v>
      </c>
      <c r="AL23" t="s">
        <v>22</v>
      </c>
      <c r="AO23">
        <f t="shared" si="10"/>
        <v>6.3335490173411042</v>
      </c>
      <c r="AP23" t="s">
        <v>23</v>
      </c>
      <c r="AS23">
        <f t="shared" si="11"/>
        <v>6.5449731944847853</v>
      </c>
      <c r="AT23" t="s">
        <v>24</v>
      </c>
      <c r="AW23">
        <f t="shared" si="12"/>
        <v>5.1922268337673598</v>
      </c>
      <c r="AX23" t="s">
        <v>25</v>
      </c>
      <c r="BA23">
        <f t="shared" si="13"/>
        <v>4.7562601805979972</v>
      </c>
      <c r="BB23" t="s">
        <v>26</v>
      </c>
      <c r="BE23">
        <f t="shared" si="14"/>
        <v>4.2512488043362726</v>
      </c>
      <c r="BF23" t="s">
        <v>27</v>
      </c>
      <c r="BI23">
        <f t="shared" si="15"/>
        <v>4.1450034063609307</v>
      </c>
      <c r="BJ23" t="s">
        <v>28</v>
      </c>
      <c r="BM23">
        <f t="shared" si="16"/>
        <v>4.1495198902606321</v>
      </c>
      <c r="BN23" t="s">
        <v>29</v>
      </c>
      <c r="BQ23">
        <f t="shared" si="17"/>
        <v>3.6303481998799447</v>
      </c>
      <c r="BR23" t="s">
        <v>30</v>
      </c>
      <c r="BU23">
        <f t="shared" si="18"/>
        <v>3.8624745230378568</v>
      </c>
      <c r="BV23" t="s">
        <v>31</v>
      </c>
    </row>
    <row r="24" spans="1:74" x14ac:dyDescent="0.25">
      <c r="A24">
        <f t="shared" si="0"/>
        <v>1.9119792074555564</v>
      </c>
      <c r="B24" s="3">
        <f>SUM(A15:A24)</f>
        <v>2773.1774708277862</v>
      </c>
      <c r="E24">
        <f>((E11/$F$12)*100)^2</f>
        <v>10.137615699537204</v>
      </c>
      <c r="F24" s="3">
        <f>SUM(E15:E24)</f>
        <v>674.18620950516186</v>
      </c>
      <c r="I24">
        <f t="shared" si="2"/>
        <v>4.11842857219811</v>
      </c>
      <c r="J24" s="3">
        <f>SUM(I15:I24)</f>
        <v>2164.3982662444087</v>
      </c>
      <c r="M24">
        <f t="shared" si="3"/>
        <v>8.2719868431357177</v>
      </c>
      <c r="N24" s="3">
        <f>SUM(M15:M24)</f>
        <v>788.95910016446089</v>
      </c>
      <c r="Q24">
        <f t="shared" si="4"/>
        <v>6.8863203772719794</v>
      </c>
      <c r="R24" s="3">
        <f>SUM(Q15:Q24)</f>
        <v>1009.1797110029171</v>
      </c>
      <c r="U24">
        <f t="shared" si="5"/>
        <v>4.1244297563418879</v>
      </c>
      <c r="V24" s="3">
        <f>SUM(U15:U24)</f>
        <v>2335.0805517629124</v>
      </c>
      <c r="Y24">
        <f t="shared" si="6"/>
        <v>9.3564013840830462</v>
      </c>
      <c r="Z24" s="3">
        <f>SUM(Y15:Y24)</f>
        <v>722.14532871972312</v>
      </c>
      <c r="AC24">
        <f t="shared" si="7"/>
        <v>7.7639007370913156</v>
      </c>
      <c r="AD24" s="3">
        <f>SUM(AC15:AC24)</f>
        <v>878.40709039033572</v>
      </c>
      <c r="AG24">
        <f t="shared" si="8"/>
        <v>6.4598838142656678</v>
      </c>
      <c r="AH24" s="3">
        <f>SUM(AG15:AG24)</f>
        <v>1245.835832921749</v>
      </c>
      <c r="AK24">
        <f t="shared" si="9"/>
        <v>6.1405711561845644</v>
      </c>
      <c r="AL24" s="3">
        <f>SUM(AK15:AK24)</f>
        <v>1392.5869695929905</v>
      </c>
      <c r="AO24">
        <f t="shared" si="10"/>
        <v>5.6103409980599386</v>
      </c>
      <c r="AP24" s="3">
        <f>SUM(AO15:AO24)</f>
        <v>1567.8054088289448</v>
      </c>
      <c r="AS24">
        <f t="shared" si="11"/>
        <v>5.4409335985293055</v>
      </c>
      <c r="AT24" s="3">
        <f>SUM(AS15:AS24)</f>
        <v>1635.9488880622746</v>
      </c>
      <c r="AW24">
        <f t="shared" si="12"/>
        <v>4.8997667100694455</v>
      </c>
      <c r="AX24" s="3">
        <f>SUM(AW15:AW24)</f>
        <v>2255.4185655381953</v>
      </c>
      <c r="BA24">
        <f t="shared" si="13"/>
        <v>4.4805945818955175</v>
      </c>
      <c r="BB24" s="3">
        <f>SUM(BA15:BA24)</f>
        <v>2364.5977894910511</v>
      </c>
      <c r="BE24">
        <f t="shared" si="14"/>
        <v>4.0048528961264722</v>
      </c>
      <c r="BF24" s="3">
        <f>SUM(BE15:BE24)</f>
        <v>2635.226303609039</v>
      </c>
      <c r="BI24">
        <f t="shared" si="15"/>
        <v>2.6139338090286497</v>
      </c>
      <c r="BJ24" s="3">
        <f>SUM(BI15:BI24)</f>
        <v>2581.9427014235007</v>
      </c>
      <c r="BM24">
        <f t="shared" si="16"/>
        <v>2.015698826398415</v>
      </c>
      <c r="BN24" s="3">
        <f>SUM(BM15:BM24)</f>
        <v>2613.8241121780216</v>
      </c>
      <c r="BQ24">
        <f t="shared" si="17"/>
        <v>2.1759423133515594</v>
      </c>
      <c r="BR24" s="3">
        <f>SUM(BQ15:BQ24)</f>
        <v>2618.8372383816582</v>
      </c>
      <c r="BU24">
        <f t="shared" si="18"/>
        <v>1.9245547796451601</v>
      </c>
      <c r="BV24" s="3">
        <f>SUM(BU15:BU24)</f>
        <v>2679.3444485281834</v>
      </c>
    </row>
    <row r="26" spans="1:74" x14ac:dyDescent="0.25">
      <c r="A26" t="s">
        <v>0</v>
      </c>
      <c r="B26" t="s">
        <v>11</v>
      </c>
      <c r="C26" t="s">
        <v>32</v>
      </c>
    </row>
    <row r="27" spans="1:74" x14ac:dyDescent="0.25">
      <c r="A27" s="4">
        <v>2000</v>
      </c>
      <c r="B27" s="2">
        <v>0.70399999999999996</v>
      </c>
      <c r="C27">
        <v>674</v>
      </c>
    </row>
    <row r="28" spans="1:74" x14ac:dyDescent="0.25">
      <c r="A28" s="4" t="s">
        <v>33</v>
      </c>
      <c r="B28" s="2">
        <v>0.71199999999999997</v>
      </c>
      <c r="C28">
        <v>722</v>
      </c>
    </row>
    <row r="29" spans="1:74" x14ac:dyDescent="0.25">
      <c r="A29" s="4">
        <v>2002</v>
      </c>
      <c r="B29" s="2">
        <v>0.72</v>
      </c>
      <c r="C29">
        <v>789</v>
      </c>
    </row>
    <row r="30" spans="1:74" x14ac:dyDescent="0.25">
      <c r="A30" s="4">
        <v>2003</v>
      </c>
      <c r="B30" s="2">
        <v>0.73</v>
      </c>
      <c r="C30">
        <v>878</v>
      </c>
    </row>
    <row r="31" spans="1:74" x14ac:dyDescent="0.25">
      <c r="A31" s="4">
        <v>2004</v>
      </c>
      <c r="B31" s="2">
        <v>0.73699999999999999</v>
      </c>
      <c r="C31">
        <v>1009</v>
      </c>
    </row>
    <row r="32" spans="1:74" x14ac:dyDescent="0.25">
      <c r="A32" s="4">
        <v>2005</v>
      </c>
      <c r="B32" s="2">
        <v>0.75600000000000001</v>
      </c>
      <c r="C32">
        <v>1246</v>
      </c>
    </row>
    <row r="33" spans="1:3" x14ac:dyDescent="0.25">
      <c r="A33" s="4">
        <v>2006</v>
      </c>
      <c r="B33" s="2">
        <v>0.76600000000000001</v>
      </c>
      <c r="C33">
        <v>1393</v>
      </c>
    </row>
    <row r="34" spans="1:3" x14ac:dyDescent="0.25">
      <c r="A34" s="4">
        <v>2007</v>
      </c>
      <c r="B34" s="2">
        <v>0.77600000000000002</v>
      </c>
      <c r="C34">
        <v>1568</v>
      </c>
    </row>
    <row r="35" spans="1:3" x14ac:dyDescent="0.25">
      <c r="A35" s="4">
        <v>2008</v>
      </c>
      <c r="B35" s="2">
        <v>0.78100000000000003</v>
      </c>
      <c r="C35">
        <v>1636</v>
      </c>
    </row>
    <row r="36" spans="1:3" x14ac:dyDescent="0.25">
      <c r="A36" s="4">
        <v>2009</v>
      </c>
      <c r="B36" s="2">
        <v>0.81799999999999995</v>
      </c>
      <c r="C36">
        <v>2335</v>
      </c>
    </row>
    <row r="37" spans="1:3" x14ac:dyDescent="0.25">
      <c r="A37" s="4">
        <v>2010</v>
      </c>
      <c r="B37" s="2">
        <v>0.81200000000000006</v>
      </c>
      <c r="C37">
        <v>2164</v>
      </c>
    </row>
    <row r="38" spans="1:3" x14ac:dyDescent="0.25">
      <c r="A38" s="4">
        <v>2011</v>
      </c>
      <c r="B38" s="2">
        <v>0.81599999999999995</v>
      </c>
      <c r="C38">
        <v>2255</v>
      </c>
    </row>
    <row r="39" spans="1:3" x14ac:dyDescent="0.25">
      <c r="A39" s="4">
        <v>2012</v>
      </c>
      <c r="B39" s="2">
        <v>0.82599999999999996</v>
      </c>
      <c r="C39">
        <v>2365</v>
      </c>
    </row>
    <row r="40" spans="1:3" x14ac:dyDescent="0.25">
      <c r="A40" s="4">
        <v>2013</v>
      </c>
      <c r="B40" s="2">
        <v>0.83699999999999997</v>
      </c>
      <c r="C40">
        <v>2635</v>
      </c>
    </row>
    <row r="41" spans="1:3" x14ac:dyDescent="0.25">
      <c r="A41" s="4">
        <v>2014</v>
      </c>
      <c r="B41" s="2">
        <v>0.83199999999999996</v>
      </c>
      <c r="C41">
        <v>2582</v>
      </c>
    </row>
    <row r="42" spans="1:3" x14ac:dyDescent="0.25">
      <c r="A42" s="4">
        <v>2015</v>
      </c>
      <c r="B42" s="2">
        <v>0.83199999999999996</v>
      </c>
      <c r="C42">
        <v>2614</v>
      </c>
    </row>
    <row r="43" spans="1:3" x14ac:dyDescent="0.25">
      <c r="A43" s="4">
        <v>2016</v>
      </c>
      <c r="B43" s="2">
        <v>0.83299999999999996</v>
      </c>
      <c r="C43">
        <v>2619</v>
      </c>
    </row>
    <row r="44" spans="1:3" x14ac:dyDescent="0.25">
      <c r="A44" s="4">
        <v>2017</v>
      </c>
      <c r="B44" s="2">
        <v>0.83299999999999996</v>
      </c>
      <c r="C44">
        <v>2679</v>
      </c>
    </row>
    <row r="45" spans="1:3" x14ac:dyDescent="0.25">
      <c r="A45" s="4">
        <v>2018</v>
      </c>
      <c r="B45" s="2">
        <v>0.83499999999999996</v>
      </c>
      <c r="C45">
        <v>2773</v>
      </c>
    </row>
  </sheetData>
  <mergeCells count="19">
    <mergeCell ref="A14:B14"/>
    <mergeCell ref="E14:F14"/>
    <mergeCell ref="I14:J14"/>
    <mergeCell ref="M14:N14"/>
    <mergeCell ref="Q14:R14"/>
    <mergeCell ref="U14:V14"/>
    <mergeCell ref="BI14:BJ14"/>
    <mergeCell ref="BM14:BN14"/>
    <mergeCell ref="BQ14:BR14"/>
    <mergeCell ref="BU14:BV14"/>
    <mergeCell ref="AW14:AX14"/>
    <mergeCell ref="BA14:BB14"/>
    <mergeCell ref="BE14:BF14"/>
    <mergeCell ref="Y14:Z14"/>
    <mergeCell ref="AC14:AD14"/>
    <mergeCell ref="AG14:AH14"/>
    <mergeCell ref="AK14:AL14"/>
    <mergeCell ref="AO14:AP14"/>
    <mergeCell ref="AS14:AT14"/>
  </mergeCells>
  <pageMargins left="0.511811024" right="0.511811024" top="0.78740157499999996" bottom="0.78740157499999996" header="0.31496062000000002" footer="0.31496062000000002"/>
  <ignoredErrors>
    <ignoredError sqref="A2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Produçao</vt:lpstr>
      <vt:lpstr>CR10 e HHI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</dc:creator>
  <cp:lastModifiedBy>Oz</cp:lastModifiedBy>
  <dcterms:created xsi:type="dcterms:W3CDTF">2020-02-22T01:09:13Z</dcterms:created>
  <dcterms:modified xsi:type="dcterms:W3CDTF">2020-03-18T20:15:29Z</dcterms:modified>
</cp:coreProperties>
</file>